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<sst xmlns="http://schemas.openxmlformats.org/spreadsheetml/2006/main" count="6316" uniqueCount="2914">
  <si>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</si>
  <si>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</si>
  <si>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</si>
  <si>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</si>
  <si>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</si>
  <si>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</si>
  <si>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</si>
  <si>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</si>
  <si>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</si>
  <si>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</si>
  <si>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</si>
  <si>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</si>
  <si>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</si>
  <si>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</si>
  <si>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</si>
  <si>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</si>
  <si>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</si>
  <si>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</si>
  <si>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</si>
  <si>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</si>
  <si>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</si>
  <si>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</si>
  <si>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</si>
  <si>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</si>
  <si>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</si>
  <si>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</si>
  <si>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</si>
  <si>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</si>
  <si>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</si>
  <si>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</si>
  <si>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</si>
  <si>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</si>
  <si>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</si>
  <si>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</si>
  <si>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</si>
  <si>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</si>
  <si>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</si>
  <si>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</si>
  <si>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</si>
  <si>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</si>
  <si>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</si>
  <si>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</si>
  <si>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</si>
  <si>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</si>
  <si>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</si>
  <si>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</si>
  <si>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</si>
  <si>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</si>
  <si>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</si>
  <si>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</si>
  <si>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</si>
  <si>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</si>
  <si>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</si>
  <si>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</si>
  <si>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</si>
  <si>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</si>
  <si>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</si>
  <si>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</si>
  <si>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</si>
  <si>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</si>
  <si>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</si>
  <si>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</si>
  <si>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</si>
  <si>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</si>
  <si>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</si>
  <si>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</si>
  <si>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</si>
  <si>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</si>
  <si>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</si>
  <si>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</si>
  <si>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</si>
  <si>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</si>
  <si>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</si>
  <si>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</si>
  <si>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</si>
  <si>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</si>
  <si>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</si>
  <si>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</si>
  <si>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</si>
  <si>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</si>
  <si>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</si>
  <si>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</si>
  <si>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</si>
  <si>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</si>
  <si>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</si>
  <si>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</si>
  <si>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</si>
  <si>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</si>
  <si>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</si>
  <si>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</si>
  <si>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</si>
  <si>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</si>
  <si>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</si>
  <si>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</si>
  <si>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</si>
  <si>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</si>
  <si>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</si>
  <si>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</si>
  <si>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</si>
  <si>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</si>
  <si>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</si>
  <si>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</si>
  <si>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</si>
  <si>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</si>
  <si>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</si>
  <si>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</si>
  <si>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</si>
  <si>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</si>
  <si>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</si>
  <si>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</si>
  <si>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</si>
  <si>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</si>
  <si>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</si>
  <si>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</si>
  <si>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</si>
  <si>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</si>
  <si>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</si>
  <si>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</si>
  <si>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</si>
  <si>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</si>
  <si>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</si>
  <si>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</si>
  <si>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</si>
  <si>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</si>
  <si>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</si>
  <si>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</si>
  <si>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</si>
  <si>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</si>
  <si>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</si>
  <si>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</si>
  <si>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</si>
  <si>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</si>
  <si>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</si>
  <si>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</si>
  <si>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</si>
  <si>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</si>
  <si>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</si>
  <si>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</si>
  <si>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</si>
  <si>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</si>
  <si>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</si>
  <si>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</si>
  <si>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</si>
  <si>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</si>
  <si>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</si>
  <si>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</si>
  <si>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</si>
  <si>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</si>
  <si>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</si>
  <si>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</si>
  <si>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</si>
  <si>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</si>
  <si>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</si>
  <si>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</si>
  <si>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</si>
  <si>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</si>
  <si>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</si>
  <si>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</si>
  <si>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</si>
  <si>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</si>
  <si>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</si>
  <si>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</si>
  <si>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</si>
  <si>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</si>
  <si>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</si>
  <si>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</si>
  <si>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</si>
  <si>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</si>
  <si>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</si>
  <si>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</si>
  <si>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</si>
  <si>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</si>
  <si>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</si>
  <si>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</si>
  <si>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</si>
  <si>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</si>
  <si>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</si>
  <si>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</si>
  <si>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</si>
  <si>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</si>
  <si>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</si>
  <si>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</si>
  <si>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</si>
  <si>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</si>
  <si>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</si>
  <si>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</si>
  <si>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</si>
  <si>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</si>
  <si>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</si>
  <si>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</si>
  <si>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</si>
  <si>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</si>
  <si>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</si>
  <si>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</si>
  <si>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</si>
  <si>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</si>
  <si>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</si>
  <si>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</si>
  <si>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</si>
  <si>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</si>
  <si>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</si>
  <si>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</si>
  <si>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</si>
  <si>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</si>
  <si>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</si>
  <si>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</si>
  <si>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</si>
  <si>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</si>
  <si>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</si>
  <si>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</si>
  <si>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</si>
  <si>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</si>
  <si>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</si>
  <si>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</si>
  <si>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</si>
  <si>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</si>
  <si>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</si>
  <si>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</si>
  <si>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</si>
  <si>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</si>
  <si>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</si>
  <si>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</si>
  <si>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</si>
  <si>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</si>
  <si>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</si>
  <si>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</si>
  <si>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</si>
  <si>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</si>
  <si>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</si>
  <si>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</si>
  <si>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</si>
  <si>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</si>
  <si>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</si>
  <si>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</si>
  <si>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</si>
  <si>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</si>
  <si>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</si>
  <si>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</si>
  <si>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</si>
  <si>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</si>
  <si>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</si>
  <si>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</si>
  <si>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</si>
  <si>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</si>
  <si>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</si>
  <si>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</si>
  <si>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</si>
  <si>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</si>
  <si>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</si>
  <si>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</si>
  <si>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</si>
  <si>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</si>
  <si>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</si>
  <si>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</si>
  <si>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</si>
  <si>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</si>
  <si>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</si>
  <si>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</si>
  <si>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</si>
  <si>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</si>
  <si>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</si>
  <si>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</si>
  <si>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</si>
  <si>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</si>
  <si>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</si>
  <si>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</si>
  <si>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</si>
  <si>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</si>
  <si>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</si>
  <si>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</si>
  <si>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</si>
  <si>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</si>
  <si>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</si>
  <si>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</si>
  <si>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</si>
  <si>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</si>
  <si>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</si>
  <si>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</si>
  <si>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</si>
  <si>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</si>
  <si>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</si>
  <si>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</si>
  <si>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</si>
  <si>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</si>
  <si>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</si>
  <si>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</si>
  <si>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</si>
  <si>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</si>
  <si>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</si>
  <si>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</si>
  <si>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</si>
  <si>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</si>
  <si>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</si>
  <si>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</si>
  <si>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</si>
  <si>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</si>
  <si>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</si>
  <si>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</si>
  <si>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</si>
  <si>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</si>
  <si>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</si>
  <si>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</si>
  <si>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</si>
  <si>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</si>
  <si>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</si>
  <si>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</si>
  <si>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</si>
  <si>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</si>
  <si>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</si>
  <si>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</si>
  <si>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</si>
  <si>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</si>
  <si>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</si>
  <si>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</si>
  <si>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</si>
  <si>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</si>
  <si>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</si>
  <si>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</si>
  <si>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</si>
  <si>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</si>
  <si>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</si>
  <si>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</si>
  <si>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</si>
  <si>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</si>
  <si>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</si>
  <si>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</si>
  <si>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</si>
  <si>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</si>
  <si>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</si>
  <si>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</si>
  <si>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</si>
  <si>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</si>
  <si>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</si>
  <si>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</si>
  <si>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</si>
  <si>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</si>
  <si>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</si>
  <si>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</si>
  <si>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</si>
  <si>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</si>
  <si>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</si>
  <si>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</si>
  <si>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</si>
  <si>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</si>
  <si>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</si>
  <si>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</si>
  <si>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</si>
  <si>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</si>
  <si>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</si>
  <si>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</si>
  <si>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</si>
  <si>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</si>
  <si>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</si>
  <si>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</si>
  <si>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</si>
  <si>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</si>
  <si>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</si>
  <si>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</si>
  <si>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</si>
  <si>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</si>
  <si>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</si>
  <si>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</si>
  <si>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</si>
  <si>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</si>
  <si>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</si>
  <si>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</si>
  <si>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</si>
  <si>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</si>
  <si>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</si>
  <si>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</si>
  <si>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</si>
  <si>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</si>
  <si>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</si>
  <si>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</si>
  <si>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</si>
  <si>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</si>
  <si>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</si>
  <si>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</si>
  <si>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</si>
  <si>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</si>
  <si>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</si>
  <si>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</si>
  <si>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</si>
  <si>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</si>
  <si>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</si>
  <si>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</si>
  <si>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</si>
  <si>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</si>
  <si>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</si>
  <si>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</si>
  <si>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</si>
  <si>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</si>
  <si>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</si>
  <si>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</si>
  <si>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</si>
  <si>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</si>
  <si>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</si>
  <si>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</si>
  <si>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</si>
  <si>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</si>
  <si>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</si>
  <si>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</si>
  <si>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</si>
  <si>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</si>
  <si>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</si>
  <si>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</si>
  <si>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</si>
  <si>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</si>
  <si>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</si>
  <si>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</si>
  <si>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</si>
  <si>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</si>
  <si>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</si>
  <si>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</si>
  <si>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</si>
  <si>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</si>
  <si>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</si>
  <si>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</si>
  <si>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</si>
  <si>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</si>
  <si>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</si>
  <si>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</si>
  <si>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</si>
  <si>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</si>
  <si>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</si>
  <si>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</si>
  <si>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</si>
  <si>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</si>
  <si>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</si>
  <si>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</si>
  <si>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</si>
  <si>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</si>
  <si>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</si>
  <si>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</si>
  <si>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</si>
  <si>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</si>
  <si>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</si>
  <si>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</si>
  <si>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</si>
  <si>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</si>
  <si>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</si>
  <si>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</si>
  <si>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</si>
  <si>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</si>
  <si>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</si>
  <si>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</si>
  <si>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</si>
  <si>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</si>
  <si>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</si>
  <si>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</si>
  <si>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</si>
  <si>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</si>
  <si>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</si>
  <si>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</si>
  <si>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</si>
  <si>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</si>
  <si>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</si>
  <si>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</si>
  <si>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</si>
  <si>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</si>
  <si>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</si>
  <si>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</si>
  <si>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</si>
  <si>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</si>
  <si>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</si>
  <si>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</si>
  <si>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</si>
  <si>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</si>
  <si>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</si>
  <si>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</si>
  <si>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</si>
  <si>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</si>
  <si>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</si>
  <si>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</si>
  <si>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</si>
  <si>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</si>
  <si>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</si>
  <si>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</si>
  <si>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</si>
  <si>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</si>
  <si>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</si>
  <si>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</si>
  <si>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</si>
  <si>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</si>
  <si>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</si>
  <si>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</si>
  <si>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</si>
  <si>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</si>
  <si>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</si>
  <si>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</si>
  <si>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</si>
  <si>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</si>
  <si>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</si>
  <si>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</si>
  <si>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</si>
  <si>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</si>
  <si>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</si>
  <si>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</si>
  <si>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</si>
  <si>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</si>
  <si>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</si>
  <si>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</si>
  <si>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</si>
  <si>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</si>
  <si>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</si>
  <si>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</si>
  <si>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</si>
  <si>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</si>
  <si>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</si>
  <si>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</si>
  <si>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</si>
  <si>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</si>
  <si>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</si>
  <si>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</si>
  <si>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</si>
  <si>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</si>
  <si>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</si>
  <si>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</si>
  <si>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</si>
  <si>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</si>
  <si>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</si>
  <si>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</si>
  <si>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</si>
  <si>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</si>
  <si>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</si>
  <si>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</si>
  <si>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</si>
  <si>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</si>
  <si>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</si>
  <si>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</si>
  <si>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</si>
  <si>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</si>
  <si>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</si>
  <si>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</si>
  <si>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</si>
  <si>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</si>
  <si>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</si>
  <si>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</si>
  <si>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</si>
  <si>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</si>
  <si>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</si>
  <si>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</si>
  <si>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</si>
  <si>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</si>
  <si>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</si>
  <si>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</si>
  <si>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</si>
  <si>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</si>
  <si>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</si>
  <si>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</si>
  <si>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</si>
  <si>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</si>
  <si>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</si>
  <si>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</si>
  <si>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</si>
  <si>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</si>
  <si>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</si>
  <si>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</si>
  <si>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</si>
  <si>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</si>
  <si>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</si>
  <si>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</si>
  <si>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</si>
  <si>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</si>
  <si>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</si>
  <si>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</si>
  <si>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</si>
  <si>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</si>
  <si>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</si>
  <si>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</si>
  <si>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</si>
  <si>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</si>
  <si>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</si>
  <si>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</si>
  <si>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</si>
  <si>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</si>
  <si>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</si>
  <si>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</si>
  <si>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</si>
  <si>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</si>
  <si>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</si>
  <si>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</si>
  <si>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</si>
  <si>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</si>
  <si>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</si>
  <si>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</si>
  <si>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</si>
  <si>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</si>
  <si>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</si>
  <si>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</si>
  <si>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</si>
  <si>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</si>
  <si>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</si>
  <si>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</si>
  <si>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</si>
  <si>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</si>
  <si>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</si>
  <si>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</si>
  <si>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</si>
  <si>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</si>
  <si>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</si>
  <si>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</si>
  <si>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</si>
  <si>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</si>
  <si>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</si>
  <si>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</si>
  <si>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</si>
  <si>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</si>
  <si>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</si>
  <si>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</si>
  <si>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</si>
  <si>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</si>
  <si>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</si>
  <si>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</si>
  <si>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</si>
  <si>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</si>
  <si>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</si>
  <si>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</si>
  <si>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</si>
  <si>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</si>
  <si>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</si>
  <si>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</si>
  <si>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</si>
  <si>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</si>
  <si>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</si>
  <si>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</si>
  <si>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</si>
  <si>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</si>
  <si>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</si>
  <si>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</si>
  <si>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</si>
  <si>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</si>
  <si>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</si>
  <si>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</si>
  <si>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</si>
  <si>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</si>
  <si>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</si>
  <si>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</si>
  <si>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</si>
  <si>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</si>
  <si>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</si>
  <si>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</si>
  <si>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</si>
  <si>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</si>
  <si>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</si>
  <si>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</si>
  <si>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</si>
  <si>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</si>
  <si>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</si>
  <si>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</si>
  <si>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</si>
  <si>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</si>
  <si>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</si>
  <si>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</si>
  <si>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</si>
  <si>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</si>
  <si>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</si>
  <si>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</si>
  <si>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</si>
  <si>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</si>
  <si>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</si>
  <si>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</si>
  <si>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</si>
  <si>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</si>
  <si>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</si>
  <si>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</si>
  <si>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</si>
  <si>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</si>
  <si>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</si>
  <si>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</si>
  <si>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</si>
  <si>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</si>
  <si>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</si>
  <si>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</si>
  <si>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</si>
  <si>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</si>
  <si>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</si>
  <si>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</si>
  <si>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</si>
  <si>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</si>
  <si>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</si>
  <si>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</si>
  <si>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</si>
  <si>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</si>
  <si>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</si>
  <si>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</si>
  <si>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</si>
  <si>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</si>
  <si>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</si>
  <si>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</si>
  <si>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</si>
  <si>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</si>
  <si>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</si>
  <si>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</si>
  <si>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</si>
  <si>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</si>
  <si>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</si>
  <si>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</si>
  <si>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</si>
  <si>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</si>
  <si>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</si>
  <si>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</si>
  <si>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</si>
  <si>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</si>
  <si>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</si>
  <si>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</si>
  <si>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</si>
  <si>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</si>
  <si>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</si>
  <si>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</si>
  <si>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</si>
  <si>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</si>
  <si>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</si>
  <si>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</si>
  <si>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</si>
  <si>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</si>
  <si>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</si>
  <si>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</si>
  <si>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</si>
  <si>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</si>
  <si>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</si>
  <si>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</si>
  <si>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</si>
  <si>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</si>
  <si>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</si>
  <si>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</si>
  <si>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</si>
  <si>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</si>
  <si>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</si>
  <si>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</si>
  <si>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</si>
  <si>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</si>
  <si>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</si>
  <si>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</si>
  <si>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</si>
  <si>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</si>
  <si>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</si>
  <si>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</si>
  <si>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</si>
  <si>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</si>
  <si>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</si>
  <si>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</si>
  <si>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</si>
  <si>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</si>
  <si>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</si>
  <si>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</si>
  <si>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</si>
  <si>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</si>
  <si>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</si>
  <si>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</si>
  <si>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</si>
  <si>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</si>
  <si>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</si>
  <si>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</si>
  <si>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</si>
  <si>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</si>
  <si>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</si>
  <si>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</si>
  <si>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</si>
  <si>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</si>
  <si>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</si>
  <si>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</si>
  <si>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</si>
  <si>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</si>
  <si>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</si>
  <si>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</si>
  <si>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</si>
  <si>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</si>
  <si>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</si>
  <si>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</si>
  <si>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</si>
  <si>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</si>
  <si>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</si>
  <si>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</si>
  <si>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</si>
  <si>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</si>
  <si>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</si>
  <si>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</si>
  <si>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</si>
  <si>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</si>
  <si>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</si>
  <si>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</si>
  <si>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</si>
  <si>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</si>
  <si>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</si>
  <si>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</si>
  <si>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</si>
  <si>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</si>
  <si>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</si>
  <si>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</si>
  <si>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</si>
  <si>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</si>
  <si>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</si>
  <si>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</si>
  <si>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</si>
  <si>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</si>
  <si>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</si>
  <si>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</si>
  <si>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</si>
  <si>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</si>
  <si>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</si>
  <si>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</si>
  <si>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</si>
  <si>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</si>
  <si>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</si>
  <si>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</si>
  <si>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</si>
  <si>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</si>
  <si>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</si>
  <si>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</si>
  <si>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</si>
  <si>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</si>
  <si>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</si>
  <si>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</si>
  <si>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</si>
  <si>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</si>
  <si>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</si>
  <si>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</si>
  <si>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</si>
  <si>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</si>
  <si>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</si>
  <si>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</si>
  <si>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</si>
  <si>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</si>
  <si>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</si>
  <si>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</si>
  <si>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</si>
  <si>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</si>
  <si>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</si>
  <si>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</si>
  <si>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</si>
  <si>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</si>
  <si>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</si>
  <si>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</si>
  <si>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</si>
  <si>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</si>
  <si>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</si>
  <si>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</si>
  <si>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</si>
  <si>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</si>
  <si>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</si>
  <si>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</si>
  <si>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</si>
  <si>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</si>
  <si>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</si>
  <si>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</si>
  <si>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</si>
  <si>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</si>
  <si>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</si>
  <si>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</si>
  <si>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</si>
  <si>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</si>
  <si>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</si>
  <si>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</si>
  <si>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</si>
  <si>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</si>
  <si>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</si>
  <si>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</si>
  <si>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</si>
  <si>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</si>
  <si>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</si>
  <si>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</si>
  <si>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</si>
  <si>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</si>
  <si>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</si>
  <si>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</si>
  <si>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</si>
  <si>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</si>
  <si>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</si>
  <si>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</si>
  <si>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</si>
  <si>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</si>
  <si>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</si>
  <si>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</si>
  <si>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</si>
  <si>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</si>
  <si>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</si>
  <si>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</si>
  <si>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</si>
  <si>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</si>
  <si>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</si>
  <si>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</si>
  <si>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</si>
  <si>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</si>
  <si>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</si>
  <si>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</si>
  <si>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</si>
  <si>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</si>
  <si>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</si>
  <si>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</si>
  <si>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</si>
  <si>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</si>
  <si>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</si>
  <si>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</si>
  <si>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</si>
  <si>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</si>
  <si>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</si>
  <si>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</si>
  <si>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</si>
  <si>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</si>
  <si>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</si>
  <si>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</si>
  <si>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</si>
  <si>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</si>
  <si>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</si>
  <si>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</si>
  <si>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</si>
  <si>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</si>
  <si>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</si>
  <si>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</si>
  <si>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</si>
  <si>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</si>
  <si>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</si>
  <si>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</si>
  <si>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</si>
  <si>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</si>
  <si>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</si>
  <si>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</si>
  <si>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</si>
  <si>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</si>
  <si>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</si>
  <si>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</si>
  <si>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</si>
  <si>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</si>
  <si>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</si>
  <si>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</si>
  <si>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</si>
  <si>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</si>
  <si>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</si>
  <si>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</si>
  <si>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</si>
  <si>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</si>
  <si>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</si>
  <si>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</si>
  <si>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</si>
  <si>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</si>
  <si>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</si>
  <si>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</si>
  <si>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</si>
  <si>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</si>
  <si>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</si>
  <si>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</si>
  <si>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</si>
  <si>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</si>
  <si>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</si>
  <si>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</si>
  <si>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</si>
  <si>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</si>
  <si>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</si>
  <si>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</si>
  <si>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</si>
  <si>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</si>
  <si>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</si>
  <si>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</si>
  <si>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</si>
  <si>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</si>
  <si>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</si>
  <si>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</si>
  <si>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</si>
  <si>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</si>
  <si>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</si>
  <si>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</si>
  <si>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</si>
  <si>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</si>
  <si>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</si>
  <si>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</si>
  <si>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</si>
  <si>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</si>
  <si>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</si>
  <si>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</si>
  <si>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</si>
  <si>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</si>
  <si>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</si>
  <si>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</si>
  <si>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</si>
  <si>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</si>
  <si>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</si>
  <si>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</si>
  <si>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</si>
  <si>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</si>
  <si>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</si>
  <si>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</si>
  <si>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</si>
  <si>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</si>
  <si>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</si>
  <si>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</si>
  <si>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</si>
  <si>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</si>
  <si>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</si>
  <si>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</si>
  <si>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</si>
  <si>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</si>
  <si>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</si>
  <si>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</si>
  <si>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</si>
  <si>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</si>
  <si>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</si>
  <si>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</si>
  <si>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</si>
  <si>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</si>
  <si>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</si>
  <si>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</si>
  <si>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</si>
  <si>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</si>
  <si>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</si>
  <si>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</si>
  <si>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</si>
  <si>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</si>
  <si>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</si>
  <si>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</si>
  <si>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</si>
  <si>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</si>
  <si>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</si>
  <si>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</si>
  <si>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</si>
  <si>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</si>
  <si>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</si>
  <si>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</si>
  <si>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</si>
  <si>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</si>
  <si>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</si>
  <si>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</si>
  <si>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</si>
  <si>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</si>
  <si>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</si>
  <si>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</si>
  <si>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</si>
  <si>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</si>
  <si>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</si>
  <si>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</si>
  <si>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</si>
  <si>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</si>
  <si>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</si>
  <si>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</si>
  <si>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</si>
  <si>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</si>
  <si>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</si>
  <si>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</si>
  <si>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</si>
  <si>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</si>
  <si>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</si>
  <si>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</si>
  <si>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</si>
  <si>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</si>
  <si>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</si>
  <si>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</si>
  <si>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</si>
  <si>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</si>
  <si>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</si>
  <si>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</si>
  <si>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</si>
  <si>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</si>
  <si>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</si>
  <si>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</si>
  <si>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</si>
  <si>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</si>
  <si>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</si>
  <si>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</si>
  <si>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</si>
  <si>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</si>
  <si>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</si>
  <si>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</si>
  <si>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</si>
  <si>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</si>
  <si>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</si>
  <si>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</si>
  <si>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</si>
  <si>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</si>
  <si>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</si>
  <si>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</si>
  <si>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</si>
  <si>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</si>
  <si>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</si>
  <si>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</si>
  <si>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</si>
  <si>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</si>
  <si>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</si>
  <si>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</si>
  <si>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</si>
  <si>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</si>
  <si>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</si>
  <si>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</si>
  <si>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</si>
  <si>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</si>
  <si>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</si>
  <si>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</si>
  <si>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</si>
  <si>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</si>
  <si>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</si>
  <si>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</si>
  <si>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</si>
  <si>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</si>
  <si>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</si>
  <si>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</si>
  <si>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</si>
  <si>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</si>
  <si>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</si>
  <si>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</si>
  <si>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</si>
  <si>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</si>
  <si>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</si>
  <si>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</si>
  <si>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</si>
  <si>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</si>
  <si>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</si>
  <si>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</si>
  <si>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</si>
  <si>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</si>
  <si>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</si>
  <si>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</si>
  <si>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</si>
  <si>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</si>
  <si>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</si>
  <si>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</si>
  <si>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</si>
  <si>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</si>
  <si>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</si>
  <si>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</si>
  <si>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</si>
  <si>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</si>
  <si>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</si>
  <si>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</si>
  <si>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</si>
  <si>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</si>
  <si>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</si>
  <si>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</si>
  <si>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</si>
  <si>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</si>
  <si>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</si>
  <si>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</si>
  <si>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</si>
  <si>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</si>
  <si>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</si>
  <si>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</si>
  <si>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</si>
  <si>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</si>
  <si>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</si>
  <si>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</si>
  <si>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</si>
  <si>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</si>
  <si>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</si>
  <si>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</si>
  <si>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</si>
  <si>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</si>
  <si>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</si>
  <si>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</si>
  <si>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</si>
  <si>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</si>
  <si>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</si>
  <si>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</si>
  <si>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</si>
  <si>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</si>
  <si>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</si>
  <si>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</si>
  <si>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</si>
  <si>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</si>
  <si>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</si>
  <si>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</si>
  <si>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</si>
  <si>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</si>
  <si>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</si>
  <si>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</si>
  <si>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</si>
  <si>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</si>
  <si>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</si>
  <si>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</si>
  <si>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</si>
  <si>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</si>
  <si>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</si>
  <si>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</si>
  <si>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</si>
  <si>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</si>
  <si>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</si>
  <si>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</si>
  <si>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</si>
  <si>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</si>
  <si>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</si>
  <si>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</si>
  <si>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</si>
  <si>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</si>
  <si>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</si>
  <si>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</si>
  <si>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</si>
  <si>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</si>
  <si>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</si>
  <si>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</si>
  <si>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</si>
  <si>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</si>
  <si>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</si>
  <si>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</si>
  <si>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</si>
  <si>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</si>
  <si>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</si>
  <si>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</si>
  <si>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</si>
  <si>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</si>
  <si>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</si>
  <si>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</si>
  <si>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</si>
  <si>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</si>
  <si>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</si>
  <si>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</si>
  <si>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</si>
  <si>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</si>
  <si>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</si>
  <si>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</si>
  <si>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</si>
  <si>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</si>
  <si>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</si>
  <si>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</si>
  <si>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</si>
  <si>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</si>
  <si>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</si>
  <si>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</si>
  <si>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</si>
  <si>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</si>
  <si>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</si>
  <si>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</si>
  <si>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</si>
  <si>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</si>
  <si>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</si>
  <si>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</si>
  <si>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</si>
  <si>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</si>
  <si>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</si>
  <si>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</si>
  <si>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</si>
  <si>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</si>
  <si>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</si>
  <si>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</si>
  <si>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</si>
  <si>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</si>
  <si>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</si>
  <si>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</si>
  <si>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</si>
  <si>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</si>
  <si>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</si>
  <si>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</si>
  <si>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</si>
  <si>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</si>
  <si>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</si>
  <si>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</si>
  <si>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</si>
  <si>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</si>
  <si>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</si>
  <si>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</si>
  <si>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</si>
  <si>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</si>
  <si>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</si>
  <si>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</si>
  <si>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</si>
  <si>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</si>
  <si>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</si>
  <si>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</si>
  <si>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</si>
  <si>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</si>
  <si>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</si>
  <si>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</si>
  <si>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</si>
  <si>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</si>
  <si>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</si>
  <si>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</si>
  <si>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</si>
  <si>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</si>
  <si>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</si>
  <si>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</si>
  <si>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</si>
  <si>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</si>
  <si>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</si>
  <si>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</si>
  <si>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</si>
  <si>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</si>
  <si>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</si>
  <si>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</si>
  <si>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</si>
  <si>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</si>
  <si>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</si>
  <si>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</si>
  <si>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</si>
  <si>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</si>
  <si>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</si>
  <si>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</si>
  <si>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</si>
  <si>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</si>
  <si>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</si>
  <si>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</si>
  <si>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</si>
  <si>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</si>
  <si>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</si>
  <si>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</si>
  <si>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</si>
  <si>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</si>
  <si>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</si>
  <si>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</si>
  <si>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</si>
  <si>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</si>
  <si>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</si>
  <si>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</si>
  <si>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</si>
  <si>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</si>
  <si>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</si>
  <si>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</si>
  <si>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</si>
  <si>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</si>
  <si>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</si>
  <si>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</si>
  <si>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</si>
  <si>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</si>
  <si>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</si>
  <si>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</si>
  <si>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</si>
  <si>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</si>
  <si>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</si>
  <si>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</si>
  <si>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</si>
  <si>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</si>
  <si>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</si>
  <si>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</si>
  <si>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</si>
  <si>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</si>
  <si>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</si>
  <si>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</si>
  <si>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</si>
  <si>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</si>
  <si>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</si>
  <si>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</si>
  <si>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</si>
  <si>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</si>
  <si>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</si>
  <si>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</si>
  <si>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</si>
  <si>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</si>
  <si>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</si>
  <si>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</si>
  <si>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</si>
  <si>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</si>
  <si>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</si>
  <si>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</si>
  <si>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</si>
  <si>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</si>
  <si>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</si>
  <si>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</si>
  <si>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</si>
  <si>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</si>
  <si>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</si>
  <si>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</si>
  <si>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</si>
  <si>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</si>
  <si>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</si>
  <si>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</si>
  <si>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</si>
  <si>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</si>
  <si>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</si>
  <si>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</si>
  <si>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</si>
  <si>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</si>
  <si>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</si>
  <si>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</si>
  <si>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</si>
  <si>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</si>
  <si>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</si>
  <si>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</si>
  <si>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</si>
  <si>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</si>
  <si>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</si>
  <si>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</si>
  <si>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</si>
  <si>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</si>
  <si>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</si>
  <si>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</si>
  <si>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</si>
  <si>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</si>
  <si>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</si>
  <si>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</si>
  <si>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</si>
  <si>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</si>
  <si>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</si>
  <si>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</si>
  <si>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</si>
  <si>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</si>
  <si>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</si>
  <si>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</si>
  <si>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</si>
  <si>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</si>
  <si>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</si>
  <si>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</si>
  <si>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</si>
  <si>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</si>
  <si>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</si>
  <si>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</si>
  <si>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</si>
  <si>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</si>
  <si>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</si>
  <si>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</si>
  <si>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</si>
  <si>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</si>
  <si>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</si>
  <si>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</si>
  <si>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</si>
  <si>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</si>
  <si>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</si>
  <si>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</si>
  <si>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</si>
  <si>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</si>
  <si>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</si>
  <si>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</si>
  <si>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</si>
  <si>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</si>
  <si>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</si>
  <si>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</si>
  <si>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</si>
  <si>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</si>
  <si>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</si>
  <si>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</si>
  <si>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</si>
  <si>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</si>
  <si>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</si>
  <si>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</si>
  <si>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</si>
  <si>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</si>
  <si>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</si>
  <si>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</si>
  <si>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</si>
  <si>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</si>
  <si>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</si>
  <si>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</si>
  <si>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</si>
  <si>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</si>
  <si>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</si>
  <si>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</si>
  <si>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</si>
  <si>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</si>
  <si>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</si>
  <si>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</si>
  <si>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</si>
  <si>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</si>
  <si>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</si>
  <si>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</si>
  <si>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</si>
  <si>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</si>
  <si>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</si>
  <si>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</si>
  <si>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</si>
  <si>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</si>
  <si>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</si>
  <si>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</si>
  <si>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</si>
  <si>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</si>
  <si>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</si>
  <si>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</si>
  <si>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</si>
  <si>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</si>
  <si>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</si>
  <si>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</si>
  <si>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</si>
  <si>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</si>
  <si>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</si>
  <si>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</si>
  <si>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</si>
  <si>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</si>
  <si>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</si>
  <si>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</si>
  <si>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</si>
  <si>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</si>
  <si>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</si>
  <si>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</si>
  <si>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</si>
  <si>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</si>
  <si>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</si>
  <si>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</si>
  <si>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</si>
  <si>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</si>
  <si>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</si>
  <si>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</si>
  <si>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</si>
  <si>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</si>
  <si>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</si>
  <si>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</si>
  <si>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</si>
  <si>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</si>
  <si>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</si>
  <si>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</si>
  <si>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</si>
  <si>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</si>
  <si>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</si>
  <si>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</si>
  <si>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</si>
  <si>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</si>
  <si>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</si>
  <si>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</si>
  <si>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</si>
  <si>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</si>
  <si>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</si>
  <si>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</si>
  <si>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</si>
  <si>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</si>
  <si>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</si>
  <si>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</si>
  <si>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</si>
  <si>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</si>
  <si>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</si>
  <si>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</si>
  <si>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</si>
  <si>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</si>
  <si>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</si>
  <si>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</si>
  <si>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</si>
  <si>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</si>
  <si>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</si>
  <si>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</si>
  <si>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</si>
  <si>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</si>
  <si>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</si>
  <si>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</si>
  <si>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</si>
  <si>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</si>
  <si>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</si>
  <si>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</si>
  <si>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</si>
  <si>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</si>
  <si>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</si>
  <si>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</si>
  <si>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</si>
  <si>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</si>
  <si>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</si>
  <si>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</si>
  <si>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</si>
  <si>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</si>
  <si>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</si>
  <si>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</si>
  <si>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</si>
  <si>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</si>
  <si>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</si>
  <si>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</si>
  <si>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</si>
  <si>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</si>
  <si>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</si>
  <si>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</si>
  <si>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</si>
  <si>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</si>
  <si>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</si>
  <si>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</si>
  <si>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</si>
  <si>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</si>
  <si>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</si>
  <si>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</si>
  <si>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</si>
  <si>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</si>
  <si>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</si>
  <si>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</si>
  <si>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</si>
  <si>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</si>
  <si>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</si>
  <si>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</si>
  <si>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</si>
  <si>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</si>
  <si>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</si>
  <si>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</si>
  <si>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</si>
  <si>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</si>
  <si>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</si>
  <si>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</si>
  <si>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</si>
  <si>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</si>
  <si>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</si>
  <si>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</si>
  <si>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</si>
  <si>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</si>
  <si>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</si>
  <si>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</si>
  <si>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</si>
  <si>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</si>
  <si>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</si>
  <si>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</si>
  <si>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</si>
  <si>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</si>
  <si>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</si>
  <si>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</si>
  <si>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</si>
  <si>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</si>
  <si>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</si>
  <si>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</si>
  <si>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</si>
  <si>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</si>
  <si>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</si>
  <si>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</si>
  <si>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</si>
  <si>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</si>
  <si>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</si>
  <si>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</si>
  <si>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</si>
  <si>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</si>
  <si>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</si>
  <si>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</si>
  <si>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</si>
  <si>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</si>
  <si>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</si>
  <si>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</si>
  <si>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</si>
  <si>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</si>
  <si>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</si>
  <si>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</si>
  <si>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</si>
  <si>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</si>
  <si>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</si>
  <si>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</si>
  <si>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</si>
  <si>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</si>
  <si>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</si>
  <si>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</si>
  <si>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</si>
  <si>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</si>
  <si>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</si>
  <si>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</si>
  <si>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</si>
  <si>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</si>
  <si>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</si>
  <si>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</si>
  <si>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</si>
  <si>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</si>
  <si>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</si>
  <si>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</si>
  <si>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</si>
  <si>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</si>
  <si>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</si>
  <si>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</si>
  <si>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</si>
  <si>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</si>
  <si>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</si>
  <si>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</si>
  <si>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</si>
  <si>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</si>
  <si>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</si>
  <si>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</si>
  <si>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</si>
  <si>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</si>
  <si>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</si>
  <si>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</si>
  <si>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</si>
  <si>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</si>
  <si>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</si>
  <si>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</si>
  <si>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</si>
  <si>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</si>
  <si>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</si>
  <si>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</si>
  <si>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</si>
  <si>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</si>
  <si>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</si>
  <si>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</si>
  <si>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</si>
  <si>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</si>
  <si>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</si>
  <si>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</si>
  <si>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</si>
  <si>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</si>
  <si>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</si>
  <si>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</si>
  <si>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</si>
  <si>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</si>
  <si>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</si>
  <si>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</si>
  <si>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</si>
  <si>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</si>
  <si>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</si>
  <si>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</si>
  <si>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</si>
  <si>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</si>
  <si>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</si>
  <si>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</si>
  <si>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</si>
  <si>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</si>
  <si>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</si>
  <si>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</si>
  <si>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</si>
  <si>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</si>
  <si>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</si>
  <si>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</si>
  <si>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</si>
  <si>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</si>
  <si>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</si>
  <si>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</si>
  <si>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</si>
  <si>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</si>
  <si>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</si>
  <si>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</si>
  <si>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</si>
  <si>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</si>
  <si>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</si>
  <si>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</si>
  <si>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</si>
  <si>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</si>
  <si>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</si>
  <si>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</si>
  <si>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</si>
  <si>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</si>
  <si>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</si>
  <si>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</si>
  <si>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</si>
  <si>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</si>
  <si>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</si>
  <si>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</si>
  <si>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</si>
  <si>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</si>
  <si>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</si>
  <si>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</si>
  <si>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</si>
  <si>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</si>
  <si>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</si>
  <si>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</si>
  <si>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</si>
  <si>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</si>
  <si>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</si>
  <si>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</si>
  <si>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</si>
  <si>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</si>
  <si>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</si>
  <si>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</si>
  <si>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</si>
  <si>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</si>
  <si>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</si>
  <si>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</si>
  <si>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</si>
  <si>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</si>
  <si>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</si>
  <si>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</si>
  <si>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</si>
  <si>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</si>
  <si>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</si>
  <si>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</si>
  <si>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</si>
  <si>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</si>
  <si>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</si>
  <si>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</si>
  <si>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</si>
  <si>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</si>
  <si>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</si>
  <si>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</si>
  <si>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</si>
  <si>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</si>
  <si>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</si>
  <si>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</si>
  <si>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</si>
  <si>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</si>
  <si>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</si>
  <si>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</si>
  <si>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</si>
  <si>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</si>
  <si>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</si>
  <si>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</si>
  <si>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</si>
  <si>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</si>
  <si>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</si>
  <si>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</si>
  <si>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</si>
  <si>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</si>
  <si>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</si>
  <si>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</si>
  <si>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</si>
  <si>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</si>
  <si>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</si>
  <si>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</si>
  <si>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</si>
  <si>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</si>
  <si>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</si>
  <si>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</si>
  <si>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</si>
  <si>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</si>
  <si>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</si>
  <si>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</si>
  <si>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</si>
  <si>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</si>
  <si>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</si>
  <si>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</si>
  <si>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</si>
  <si>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</si>
  <si>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</si>
  <si>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</si>
  <si>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</si>
  <si>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</si>
  <si>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</si>
  <si>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</si>
  <si>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</si>
  <si>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</si>
  <si>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</si>
  <si>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</si>
  <si>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</si>
  <si>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</si>
  <si>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</si>
  <si>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</si>
  <si>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</si>
  <si>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</si>
  <si>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</si>
  <si>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</si>
  <si>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</si>
  <si>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</si>
  <si>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</si>
  <si>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</si>
  <si>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</si>
  <si>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</si>
  <si>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</si>
  <si>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</si>
  <si>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</si>
  <si>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</si>
  <si>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</si>
  <si>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</si>
  <si>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</si>
  <si>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</si>
  <si>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</si>
  <si>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</si>
  <si>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</si>
  <si>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</si>
  <si>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</si>
  <si>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</si>
  <si>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</si>
  <si>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</si>
  <si>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</si>
  <si>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</si>
  <si>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</si>
  <si>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</si>
  <si>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</si>
  <si>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</si>
  <si>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</si>
  <si>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</si>
  <si>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</si>
  <si>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</si>
  <si>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</si>
  <si>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</si>
  <si>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</si>
  <si>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</si>
  <si>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</si>
  <si>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</si>
  <si>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</si>
  <si>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</si>
  <si>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</si>
  <si>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</si>
  <si>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</si>
  <si>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</si>
  <si>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</si>
  <si>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</si>
  <si>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</si>
  <si>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</si>
  <si>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</si>
  <si>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</si>
  <si>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</si>
  <si>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</si>
  <si>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</si>
  <si>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</si>
  <si>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</si>
  <si>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</si>
  <si>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</si>
  <si>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</si>
  <si>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</si>
  <si>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</si>
  <si>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</si>
  <si>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</si>
  <si>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</si>
  <si>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</si>
  <si>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</si>
  <si>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</si>
  <si>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</si>
  <si>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</si>
  <si>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</si>
  <si>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</si>
  <si>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</si>
  <si>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</si>
  <si>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</si>
  <si>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</si>
  <si>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</si>
  <si>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</si>
  <si>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</si>
  <si>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</si>
  <si>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</si>
  <si>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</si>
  <si>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</si>
  <si>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</si>
  <si>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</si>
  <si>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</si>
  <si>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</si>
  <si>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</si>
  <si>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</si>
  <si>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</si>
  <si>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</si>
  <si>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</si>
  <si>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</si>
  <si>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</si>
  <si>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</si>
  <si>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</si>
  <si>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</si>
  <si>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</si>
  <si>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</si>
  <si>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</si>
  <si>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</si>
  <si>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</si>
  <si>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</si>
  <si>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</si>
  <si>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</si>
  <si>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</si>
  <si>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</si>
  <si>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</si>
  <si>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</si>
  <si>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</si>
  <si>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</si>
  <si>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</si>
  <si>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</si>
  <si>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</si>
  <si>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</si>
  <si>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</si>
  <si>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</si>
  <si>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</si>
  <si>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</si>
  <si>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</si>
  <si>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</si>
  <si>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</si>
  <si>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</si>
  <si>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</si>
  <si>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</si>
  <si>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</si>
  <si>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</si>
  <si>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</si>
  <si>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</si>
  <si>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</si>
  <si>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</si>
  <si>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</si>
  <si>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</si>
  <si>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</si>
  <si>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</si>
  <si>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</si>
  <si>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</si>
  <si>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</si>
  <si>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</si>
  <si>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</si>
  <si>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</si>
  <si>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</si>
  <si>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</si>
  <si>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</si>
  <si>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</si>
  <si>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</si>
  <si>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</si>
  <si>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</si>
  <si>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</si>
  <si>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</si>
  <si>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</si>
  <si>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</si>
  <si>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</si>
  <si>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</si>
  <si>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</si>
  <si>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</si>
  <si>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</si>
  <si>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</si>
  <si>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</si>
  <si>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</si>
  <si>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</si>
  <si>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</si>
  <si>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</si>
  <si>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</si>
  <si>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</si>
  <si>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</si>
  <si>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</si>
  <si>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</si>
  <si>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</si>
  <si>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</si>
  <si>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</si>
  <si>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</si>
  <si>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</si>
  <si>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</si>
  <si>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</si>
  <si>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</si>
  <si>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</si>
  <si>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</si>
  <si>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</si>
  <si>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</si>
  <si>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</si>
  <si>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</si>
  <si>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</si>
  <si>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</si>
  <si>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</si>
  <si>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</si>
  <si>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</si>
  <si>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</si>
  <si>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</si>
  <si>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</si>
  <si>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</si>
  <si>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</si>
  <si>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</si>
  <si>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</si>
  <si>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</si>
  <si>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</si>
  <si>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</si>
  <si>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</si>
  <si>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</si>
  <si>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</si>
  <si>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</si>
  <si>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</si>
  <si>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</si>
  <si>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</si>
  <si>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</si>
  <si>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</si>
  <si>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</si>
  <si>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</si>
  <si>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</si>
  <si>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</si>
  <si>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</si>
  <si>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</si>
  <si>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</si>
  <si>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</si>
  <si>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</si>
  <si>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</si>
  <si>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</si>
  <si>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</si>
  <si>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</si>
  <si>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</si>
  <si>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</si>
  <si>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</si>
  <si>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</si>
  <si>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</si>
  <si>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</si>
  <si>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</si>
  <si>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</si>
  <si>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</si>
  <si>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</si>
  <si>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</si>
  <si>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</si>
  <si>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</si>
  <si>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</si>
  <si>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</si>
  <si>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</si>
  <si>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</si>
  <si>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</si>
  <si>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</si>
  <si>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</si>
  <si>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</si>
  <si>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</si>
  <si>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</si>
  <si>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</si>
  <si>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</si>
  <si>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</si>
  <si>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</si>
  <si>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</si>
  <si>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</si>
  <si>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</si>
  <si>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</si>
  <si>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</si>
  <si>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</si>
  <si>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</si>
  <si>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</si>
  <si>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</si>
  <si>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</si>
  <si>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</si>
  <si>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</si>
  <si>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</si>
  <si>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</si>
  <si>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</si>
  <si>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</si>
  <si>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</si>
  <si>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</si>
  <si>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</si>
  <si>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</si>
  <si>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</si>
  <si>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</si>
  <si>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</si>
  <si>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</si>
  <si>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</si>
  <si>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</si>
  <si>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</si>
  <si>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</si>
  <si>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</si>
  <si>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</si>
  <si>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</si>
  <si>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</si>
  <si>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</si>
  <si>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</si>
  <si>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</si>
  <si>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</si>
  <si>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</si>
  <si>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</si>
  <si>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</si>
  <si>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</si>
  <si>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</si>
  <si>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</si>
  <si>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</si>
  <si>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</si>
  <si>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</si>
  <si>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</si>
  <si>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</si>
  <si>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</si>
  <si>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</si>
  <si>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</si>
  <si>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</si>
  <si>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</si>
  <si>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</si>
  <si>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</si>
  <si>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</si>
  <si>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</si>
  <si>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</si>
  <si>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</si>
  <si>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</si>
  <si>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</si>
  <si>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</si>
  <si>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</si>
  <si>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</si>
  <si>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</si>
  <si>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</si>
  <si>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</si>
  <si>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</si>
  <si>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</si>
  <si>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</si>
  <si>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</si>
  <si>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</si>
  <si>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</si>
  <si>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</si>
  <si>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</si>
  <si>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</si>
  <si>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</si>
  <si>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</si>
  <si>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</si>
  <si>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</si>
  <si>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</si>
  <si>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</si>
  <si>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</si>
  <si>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</si>
  <si>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</si>
  <si>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</si>
  <si>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</si>
  <si>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</si>
  <si>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</si>
  <si>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</si>
  <si>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</si>
  <si>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</si>
  <si>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</si>
  <si>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</si>
  <si>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</si>
  <si>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</si>
  <si>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</si>
  <si>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</si>
  <si>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</si>
  <si>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</si>
  <si>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</si>
  <si>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</si>
  <si>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</si>
  <si>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</si>
  <si>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</si>
  <si>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</si>
  <si>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</si>
  <si>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</si>
  <si>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</si>
  <si>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</si>
  <si>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</si>
  <si>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</si>
  <si>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</si>
  <si>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</si>
  <si>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</si>
  <si>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</si>
  <si>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</si>
  <si>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</si>
  <si>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</si>
  <si>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</si>
  <si>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</si>
  <si>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</si>
  <si>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</si>
  <si>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</si>
  <si>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</si>
  <si>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</si>
  <si>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</si>
  <si>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</si>
  <si>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</si>
  <si>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</si>
  <si>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</si>
  <si>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</si>
  <si>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</si>
  <si>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</si>
  <si>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</si>
  <si>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</si>
  <si>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</si>
  <si>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</si>
  <si>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</si>
  <si>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</si>
  <si>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</si>
  <si>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</si>
  <si>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</si>
  <si>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</si>
  <si>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</si>
  <si>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</si>
  <si>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</si>
  <si>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</si>
  <si>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</si>
  <si>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</si>
  <si>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</si>
  <si>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</si>
  <si>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</si>
  <si>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</si>
  <si>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</si>
  <si>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</si>
  <si>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</si>
  <si>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</si>
  <si>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</si>
  <si>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</si>
  <si>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</si>
  <si>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</si>
  <si>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</si>
  <si>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</si>
  <si>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</si>
  <si>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</si>
  <si>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</si>
  <si>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</si>
  <si>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</si>
  <si>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</si>
  <si>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</si>
  <si>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</si>
  <si>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</si>
  <si>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</si>
  <si>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</si>
  <si>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</si>
  <si>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</si>
  <si>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</si>
  <si>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</si>
  <si>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</si>
  <si>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</si>
  <si>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</si>
  <si>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</si>
  <si>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</si>
  <si>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</si>
  <si>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</si>
  <si>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</si>
  <si>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</si>
  <si>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</si>
  <si>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</si>
  <si>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</si>
  <si>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</si>
  <si>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</si>
  <si>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</si>
  <si>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</si>
  <si>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</si>
  <si>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</si>
  <si>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</si>
  <si>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</si>
  <si>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</si>
  <si>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</si>
  <si>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</si>
  <si>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</si>
  <si>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</si>
  <si>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</si>
  <si>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</si>
  <si>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</si>
  <si>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</si>
  <si>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</si>
  <si>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</si>
  <si>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</si>
  <si>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</si>
  <si>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</si>
  <si>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</si>
  <si>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</si>
  <si>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</si>
  <si>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</si>
  <si>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</si>
  <si>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</si>
  <si>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</si>
  <si>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</si>
  <si>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</si>
  <si>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</si>
  <si>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</si>
  <si>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</si>
  <si>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</si>
  <si>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</si>
  <si>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</si>
  <si>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</si>
  <si>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</si>
  <si>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</si>
  <si>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</si>
  <si>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</si>
  <si>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</si>
  <si>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</si>
  <si>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</si>
  <si>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</si>
  <si>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</si>
  <si>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</si>
  <si>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</si>
  <si>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</si>
  <si>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</si>
  <si>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</si>
  <si>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</si>
  <si>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</si>
  <si>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</si>
  <si>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</si>
  <si>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</si>
  <si>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</si>
  <si>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</si>
  <si>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</si>
  <si>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</si>
  <si>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</si>
  <si>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</si>
  <si>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</si>
  <si>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</si>
  <si>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</si>
  <si>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</si>
  <si>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</si>
  <si>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</si>
  <si>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</si>
  <si>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</si>
  <si>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</si>
  <si>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</si>
  <si>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</si>
  <si>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</si>
  <si>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</si>
  <si>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</si>
  <si>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</si>
  <si>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</si>
  <si>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</si>
  <si>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</si>
  <si>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</si>
  <si>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</si>
  <si>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</si>
  <si>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</si>
  <si>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</si>
  <si>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</si>
  <si>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</si>
  <si>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</si>
  <si>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</si>
  <si>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</si>
  <si>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</si>
  <si>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</si>
  <si>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</si>
  <si>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</si>
  <si>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</si>
  <si>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</si>
  <si>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</si>
  <si>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</si>
  <si>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</si>
  <si>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</si>
  <si>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</si>
  <si>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</si>
  <si>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</si>
  <si>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</si>
  <si>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</si>
  <si>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</si>
  <si>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</si>
  <si>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</si>
  <si>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</si>
  <si>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</si>
  <si>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</si>
  <si>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</si>
  <si>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</si>
  <si>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</si>
  <si>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</si>
  <si>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</si>
  <si>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</si>
  <si>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</si>
  <si>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</si>
  <si>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</si>
  <si>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</si>
  <si>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</si>
  <si>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</si>
  <si>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</si>
  <si>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</si>
  <si>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</si>
  <si>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</si>
  <si>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</si>
  <si>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</si>
  <si>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</si>
  <si>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</si>
  <si>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</si>
  <si>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</si>
  <si>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</si>
  <si>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</si>
  <si>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</si>
  <si>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</si>
  <si>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</si>
  <si>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</si>
  <si>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</si>
  <si>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</si>
  <si>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</si>
  <si>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</si>
  <si>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</si>
  <si>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</si>
  <si>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</si>
  <si>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</si>
  <si>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</si>
  <si>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</si>
  <si>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</si>
  <si>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</si>
  <si>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</si>
  <si>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</si>
  <si>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</si>
  <si>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</si>
  <si>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</si>
  <si>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</si>
  <si>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</si>
  <si>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</si>
  <si>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</si>
  <si>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</si>
  <si>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</si>
  <si>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</si>
  <si>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</si>
  <si>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</si>
  <si>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</si>
  <si>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</si>
  <si>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</si>
  <si>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</si>
  <si>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</si>
  <si>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</si>
  <si>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</si>
  <si>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</si>
  <si>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</si>
  <si>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</si>
  <si>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</si>
  <si>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</si>
  <si>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</si>
  <si>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</si>
  <si>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</si>
  <si>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</si>
  <si>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</si>
  <si>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</si>
  <si>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</si>
  <si>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</si>
  <si>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</si>
  <si>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</si>
  <si>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</si>
  <si>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</si>
  <si>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</si>
  <si>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</si>
  <si>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</si>
  <si>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</si>
  <si>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</si>
  <si>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</si>
  <si>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</si>
  <si>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</si>
  <si>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</si>
  <si>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</si>
  <si>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</si>
  <si>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</si>
  <si>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</si>
  <si>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</si>
  <si>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</si>
  <si>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</si>
  <si>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</si>
  <si>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</si>
  <si>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</si>
  <si>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</si>
  <si>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</si>
  <si>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</si>
  <si>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</si>
  <si>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</si>
  <si>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</si>
  <si>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</si>
  <si>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</si>
  <si>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</si>
  <si>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</si>
  <si>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</si>
  <si>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</si>
  <si>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</si>
  <si>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</si>
  <si>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</si>
  <si>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</si>
  <si>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</si>
  <si>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</si>
  <si>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</si>
  <si>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</si>
  <si>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</si>
  <si>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</si>
  <si>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</si>
  <si>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</si>
  <si>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</si>
  <si>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</si>
  <si>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</si>
  <si>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</si>
  <si>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</si>
  <si>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</si>
  <si>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</si>
  <si>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</si>
  <si>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</si>
  <si>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</si>
  <si>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</si>
  <si>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</si>
  <si>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</si>
  <si>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</si>
  <si>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</si>
  <si>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</si>
  <si>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</si>
  <si>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</si>
  <si>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</si>
  <si>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</si>
  <si>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</si>
  <si>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</si>
  <si>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</si>
  <si>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</si>
  <si>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</si>
  <si>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</si>
  <si>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</si>
  <si>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</si>
  <si>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</si>
  <si>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</si>
  <si>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</si>
  <si>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</si>
  <si>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</si>
  <si>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</si>
  <si>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</si>
  <si>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</si>
  <si>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</si>
  <si>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</si>
  <si>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</si>
  <si>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</si>
  <si>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</si>
  <si>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</si>
  <si>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</si>
  <si>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</si>
  <si>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</si>
  <si>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</si>
  <si>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</si>
  <si>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</si>
  <si>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</si>
  <si>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</si>
  <si>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</si>
  <si>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</si>
  <si>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</si>
  <si>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</si>
  <si>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</si>
  <si>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</si>
  <si>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</si>
  <si>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</si>
  <si>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</si>
  <si>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</si>
  <si>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</si>
  <si>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</si>
  <si>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</si>
  <si>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</si>
  <si>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</si>
  <si>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</si>
  <si>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</si>
  <si>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</si>
  <si>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</si>
  <si>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</si>
  <si>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</si>
  <si>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</si>
  <si>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</si>
  <si>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</si>
  <si>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</si>
  <si>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</si>
  <si>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</si>
  <si>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</si>
  <si>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</si>
  <si>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</si>
  <si>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</si>
  <si>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</si>
  <si>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</si>
  <si>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</si>
  <si>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</si>
  <si>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</si>
  <si>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</si>
  <si>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</si>
  <si>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</si>
  <si>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</si>
  <si>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</si>
  <si>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</si>
  <si>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</si>
  <si>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</si>
  <si>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</si>
  <si>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</si>
  <si>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</si>
  <si>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</si>
  <si>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</si>
  <si>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</si>
  <si>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</si>
  <si>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</si>
  <si>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</si>
  <si>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</si>
  <si>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</si>
  <si>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</si>
  <si>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</si>
  <si>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</si>
  <si>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</si>
  <si>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</si>
  <si>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</si>
  <si>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</si>
  <si>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</si>
  <si>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</si>
  <si>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</si>
  <si>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</si>
  <si>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</si>
  <si>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</si>
  <si>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</si>
  <si>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</si>
  <si>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</si>
  <si>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</si>
  <si>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</si>
  <si>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</si>
  <si>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</si>
  <si>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</si>
  <si>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</si>
  <si>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</si>
  <si>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</si>
  <si>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</si>
  <si>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</si>
  <si>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</si>
  <si>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</si>
  <si>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</si>
  <si>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</si>
  <si>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</si>
  <si>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</si>
  <si>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</si>
  <si>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</si>
  <si>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</si>
  <si>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</si>
  <si>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</si>
  <si>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</si>
  <si>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</si>
  <si>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</si>
  <si>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</si>
  <si>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</si>
  <si>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</si>
  <si>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</si>
  <si>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</si>
  <si>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</si>
  <si>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</si>
  <si>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</si>
  <si>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</si>
  <si>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</si>
  <si>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</si>
  <si>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</si>
  <si>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</si>
  <si>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</si>
  <si>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</si>
  <si>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</si>
  <si>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</si>
  <si>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</si>
  <si>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</si>
  <si>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</si>
  <si>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</si>
  <si>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</si>
  <si>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</si>
  <si>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</si>
  <si>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</si>
  <si>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</si>
  <si>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</si>
  <si>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</si>
  <si>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</si>
  <si>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</si>
  <si>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</si>
  <si>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</si>
  <si>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</si>
  <si>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</si>
  <si>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</si>
  <si>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</si>
  <si>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</si>
  <si>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</si>
  <si>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</si>
  <si>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</si>
  <si>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</si>
  <si>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</si>
  <si>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</si>
  <si>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</si>
  <si>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</si>
  <si>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</si>
  <si>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</si>
  <si>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</si>
  <si>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</si>
  <si>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</si>
  <si>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</si>
  <si>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</si>
  <si>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</si>
  <si>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</si>
  <si>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</si>
  <si>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</si>
  <si>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</si>
  <si>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</si>
  <si>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</si>
  <si>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</si>
  <si>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</si>
  <si>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</si>
  <si>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</si>
  <si>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</si>
  <si>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</si>
  <si>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</si>
  <si>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</si>
  <si>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</si>
  <si>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</si>
  <si>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</si>
  <si>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</si>
  <si>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</si>
  <si>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</si>
  <si>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</si>
  <si>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</si>
  <si>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</si>
  <si>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</si>
  <si>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</si>
  <si>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</si>
  <si>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</si>
  <si>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</si>
  <si>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</si>
  <si>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</si>
  <si>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</si>
  <si>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</si>
  <si>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</si>
  <si>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</si>
  <si>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</si>
  <si>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</si>
  <si>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</si>
  <si>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</si>
  <si>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</si>
  <si>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</si>
  <si>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</si>
  <si>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</si>
  <si>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</si>
  <si>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</si>
  <si>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</si>
  <si>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</si>
  <si>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</si>
  <si>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</si>
  <si>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</si>
  <si>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</si>
  <si>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</si>
  <si>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</si>
  <si>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</si>
  <si>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</si>
  <si>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</si>
  <si>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</si>
  <si>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</si>
  <si>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</si>
  <si>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</si>
  <si>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</si>
  <si>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</si>
  <si>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</si>
  <si>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</si>
  <si>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</si>
  <si>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</si>
  <si>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</si>
  <si>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</si>
  <si>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</si>
  <si>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</si>
  <si>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</si>
  <si>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</si>
  <si>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</si>
  <si>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</si>
  <si>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</si>
  <si>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</si>
  <si>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</si>
  <si>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</si>
  <si>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</si>
  <si>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</si>
  <si>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</si>
  <si>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</si>
  <si>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</si>
  <si>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</si>
  <si>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</si>
  <si>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</si>
  <si>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</si>
  <si>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</si>
  <si>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</si>
  <si>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</si>
  <si>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</si>
  <si>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</si>
  <si>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</si>
  <si>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</si>
  <si>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</si>
  <si>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</si>
  <si>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</si>
  <si>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</si>
  <si>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</si>
  <si>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</si>
  <si>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</si>
  <si>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</si>
  <si>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</si>
  <si>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</si>
  <si>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</si>
  <si>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</si>
  <si>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</si>
  <si>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</si>
  <si>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</si>
  <si>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</si>
  <si>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</si>
  <si>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</si>
  <si>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</si>
  <si>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</si>
  <si>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</si>
  <si>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</si>
  <si>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</si>
  <si>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</si>
  <si>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</si>
  <si>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</si>
  <si>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</si>
  <si>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</si>
  <si>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</si>
  <si>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</si>
  <si>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</si>
  <si>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</si>
  <si>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</si>
  <si>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</si>
  <si>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</si>
  <si>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</si>
  <si>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</si>
  <si>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</si>
  <si>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</si>
  <si>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</si>
  <si>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</si>
  <si>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</si>
  <si>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</si>
  <si>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</si>
  <si>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</si>
  <si>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</si>
  <si>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</si>
  <si>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</si>
  <si>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</si>
  <si>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</si>
  <si>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</si>
  <si>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</si>
  <si>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</si>
  <si>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</si>
  <si>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</si>
  <si>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</si>
  <si>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</si>
  <si>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</si>
  <si>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</si>
  <si>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</si>
  <si>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</si>
  <si>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</si>
  <si>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</si>
  <si>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</si>
  <si>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</si>
  <si>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</si>
  <si>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</si>
  <si>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</si>
  <si>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</si>
  <si>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</si>
  <si>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</si>
  <si>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</si>
  <si>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</si>
  <si>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</si>
  <si>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</si>
  <si>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</si>
  <si>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</si>
  <si>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</si>
  <si>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</si>
  <si>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</si>
  <si>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</si>
  <si>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</si>
  <si>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</si>
  <si>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</si>
  <si>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</si>
  <si>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</si>
  <si>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</si>
  <si>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</si>
  <si>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</si>
  <si>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</si>
  <si>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</si>
  <si>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</si>
  <si>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</si>
  <si>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</si>
  <si>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</si>
  <si>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</si>
  <si>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</si>
  <si>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</si>
  <si>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</si>
  <si>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</si>
  <si>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</si>
  <si>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</si>
  <si>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</si>
  <si>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</si>
  <si>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</si>
  <si>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</si>
  <si>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</si>
  <si>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</si>
  <si>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</si>
  <si>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</si>
  <si>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</si>
  <si>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</si>
  <si>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</si>
  <si>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</si>
  <si>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</si>
  <si>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</si>
  <si>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</si>
  <si>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</si>
  <si>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</si>
  <si>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</si>
  <si>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</si>
  <si>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</si>
  <si>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</si>
  <si>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</si>
  <si>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</si>
  <si>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</si>
  <si>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</si>
  <si>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</si>
  <si>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</si>
  <si>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</si>
  <si>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</si>
  <si>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</si>
  <si>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</si>
  <si>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</si>
  <si>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</si>
  <si>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</si>
  <si>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</si>
  <si>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</si>
  <si>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</si>
  <si>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</si>
  <si>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</si>
  <si>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</si>
  <si>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</si>
  <si>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</si>
  <si>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</si>
  <si>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</si>
  <si>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</si>
  <si>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</si>
  <si>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</si>
  <si>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</si>
  <si>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</si>
  <si>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</si>
  <si>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</si>
  <si>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</si>
  <si>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</si>
  <si>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</si>
  <si>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</si>
  <si>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</si>
  <si>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</si>
  <si>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</si>
  <si>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</si>
  <si>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Врњачка Бања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</si>
</sst>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564</c:v>
                </c:pt>
                <c:pt idx="1">
                  <c:v>663</c:v>
                </c:pt>
                <c:pt idx="2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536</c:v>
                </c:pt>
                <c:pt idx="1">
                  <c:v>578</c:v>
                </c:pt>
                <c:pt idx="2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65312"/>
        <c:axId val="117566848"/>
      </c:barChart>
      <c:catAx>
        <c:axId val="11756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66848"/>
        <c:crosses val="autoZero"/>
        <c:auto val="1"/>
        <c:lblAlgn val="ctr"/>
        <c:lblOffset val="100"/>
        <c:noMultiLvlLbl val="0"/>
      </c:catAx>
      <c:valAx>
        <c:axId val="11756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653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1697</c:v>
                </c:pt>
                <c:pt idx="1">
                  <c:v>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582336"/>
        <c:axId val="121583872"/>
      </c:barChart>
      <c:catAx>
        <c:axId val="12158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583872"/>
        <c:crosses val="autoZero"/>
        <c:auto val="1"/>
        <c:lblAlgn val="ctr"/>
        <c:lblOffset val="100"/>
        <c:noMultiLvlLbl val="0"/>
      </c:catAx>
      <c:valAx>
        <c:axId val="12158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8233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325</c:v>
                </c:pt>
                <c:pt idx="1">
                  <c:v>339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596160"/>
        <c:axId val="121597952"/>
      </c:barChart>
      <c:catAx>
        <c:axId val="12159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97952"/>
        <c:crosses val="autoZero"/>
        <c:auto val="1"/>
        <c:lblAlgn val="ctr"/>
        <c:lblOffset val="100"/>
        <c:noMultiLvlLbl val="0"/>
      </c:catAx>
      <c:valAx>
        <c:axId val="12159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9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</c:v>
                </c:pt>
                <c:pt idx="1">
                  <c:v>15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612928"/>
        <c:axId val="121618816"/>
      </c:barChart>
      <c:catAx>
        <c:axId val="121612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18816"/>
        <c:crosses val="autoZero"/>
        <c:auto val="1"/>
        <c:lblAlgn val="ctr"/>
        <c:lblOffset val="100"/>
        <c:noMultiLvlLbl val="0"/>
      </c:catAx>
      <c:valAx>
        <c:axId val="121618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161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30</c:v>
                </c:pt>
                <c:pt idx="1">
                  <c:v>55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705216"/>
        <c:axId val="121706752"/>
      </c:barChart>
      <c:catAx>
        <c:axId val="1217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06752"/>
        <c:crosses val="autoZero"/>
        <c:auto val="1"/>
        <c:lblAlgn val="ctr"/>
        <c:lblOffset val="100"/>
        <c:noMultiLvlLbl val="0"/>
      </c:catAx>
      <c:valAx>
        <c:axId val="12170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05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35</c:v>
                </c:pt>
                <c:pt idx="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729408"/>
        <c:axId val="121730944"/>
      </c:barChart>
      <c:catAx>
        <c:axId val="12172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30944"/>
        <c:crosses val="autoZero"/>
        <c:auto val="1"/>
        <c:lblAlgn val="ctr"/>
        <c:lblOffset val="100"/>
        <c:noMultiLvlLbl val="0"/>
      </c:catAx>
      <c:valAx>
        <c:axId val="12173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2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294.839</c:v>
                </c:pt>
                <c:pt idx="1">
                  <c:v>300.68900000000002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769984"/>
        <c:axId val="121771520"/>
      </c:barChart>
      <c:catAx>
        <c:axId val="121769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71520"/>
        <c:crosses val="autoZero"/>
        <c:auto val="1"/>
        <c:lblAlgn val="ctr"/>
        <c:lblOffset val="100"/>
        <c:noMultiLvlLbl val="0"/>
      </c:catAx>
      <c:valAx>
        <c:axId val="121771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69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9226</c:v>
                </c:pt>
                <c:pt idx="1">
                  <c:v>9522</c:v>
                </c:pt>
                <c:pt idx="2">
                  <c:v>9676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784192"/>
        <c:axId val="121785728"/>
      </c:barChart>
      <c:catAx>
        <c:axId val="12178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85728"/>
        <c:crosses val="autoZero"/>
        <c:auto val="1"/>
        <c:lblAlgn val="ctr"/>
        <c:lblOffset val="100"/>
        <c:noMultiLvlLbl val="0"/>
      </c:catAx>
      <c:valAx>
        <c:axId val="12178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8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02752"/>
        <c:axId val="121804288"/>
      </c:barChart>
      <c:catAx>
        <c:axId val="1218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04288"/>
        <c:crosses val="autoZero"/>
        <c:auto val="1"/>
        <c:lblAlgn val="ctr"/>
        <c:lblOffset val="100"/>
        <c:noMultiLvlLbl val="0"/>
      </c:catAx>
      <c:valAx>
        <c:axId val="1218042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027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099584"/>
        <c:axId val="122101120"/>
      </c:barChart>
      <c:catAx>
        <c:axId val="12209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01120"/>
        <c:crosses val="autoZero"/>
        <c:auto val="1"/>
        <c:lblAlgn val="ctr"/>
        <c:lblOffset val="100"/>
        <c:noMultiLvlLbl val="0"/>
      </c:catAx>
      <c:valAx>
        <c:axId val="12210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99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16.048891189234382</c:v>
                </c:pt>
                <c:pt idx="1">
                  <c:v>59.09543337181988</c:v>
                </c:pt>
                <c:pt idx="2">
                  <c:v>24.855675438945735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77</c:v>
                </c:pt>
                <c:pt idx="1">
                  <c:v>92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29</c:v>
                </c:pt>
                <c:pt idx="1">
                  <c:v>40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87968"/>
        <c:axId val="117589504"/>
      </c:barChart>
      <c:catAx>
        <c:axId val="1175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89504"/>
        <c:crosses val="autoZero"/>
        <c:auto val="1"/>
        <c:lblAlgn val="ctr"/>
        <c:lblOffset val="100"/>
        <c:noMultiLvlLbl val="0"/>
      </c:catAx>
      <c:valAx>
        <c:axId val="1175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879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180736"/>
        <c:axId val="122182272"/>
      </c:barChart>
      <c:catAx>
        <c:axId val="1221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82272"/>
        <c:crosses val="autoZero"/>
        <c:auto val="1"/>
        <c:lblAlgn val="ctr"/>
        <c:lblOffset val="100"/>
        <c:noMultiLvlLbl val="0"/>
      </c:catAx>
      <c:valAx>
        <c:axId val="12218227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18073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291712"/>
        <c:axId val="122293248"/>
      </c:barChart>
      <c:catAx>
        <c:axId val="12229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93248"/>
        <c:crosses val="autoZero"/>
        <c:auto val="1"/>
        <c:lblAlgn val="ctr"/>
        <c:lblOffset val="100"/>
        <c:noMultiLvlLbl val="0"/>
      </c:catAx>
      <c:valAx>
        <c:axId val="1222932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29171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96.5</c:v>
                </c:pt>
                <c:pt idx="1">
                  <c:v>118.5</c:v>
                </c:pt>
                <c:pt idx="2">
                  <c:v>106.6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94.6</c:v>
                </c:pt>
                <c:pt idx="1">
                  <c:v>118.2</c:v>
                </c:pt>
                <c:pt idx="2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333056"/>
        <c:axId val="122334592"/>
      </c:barChart>
      <c:catAx>
        <c:axId val="12233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34592"/>
        <c:crosses val="autoZero"/>
        <c:auto val="1"/>
        <c:lblAlgn val="ctr"/>
        <c:lblOffset val="100"/>
        <c:noMultiLvlLbl val="0"/>
      </c:catAx>
      <c:valAx>
        <c:axId val="12233459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330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461</c:v>
                </c:pt>
                <c:pt idx="1">
                  <c:v>358</c:v>
                </c:pt>
                <c:pt idx="2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21632"/>
        <c:axId val="122423168"/>
      </c:barChart>
      <c:catAx>
        <c:axId val="12242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23168"/>
        <c:crosses val="autoZero"/>
        <c:auto val="1"/>
        <c:lblAlgn val="ctr"/>
        <c:lblOffset val="100"/>
        <c:noMultiLvlLbl val="0"/>
      </c:catAx>
      <c:valAx>
        <c:axId val="12242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21632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18</c:v>
                </c:pt>
                <c:pt idx="1">
                  <c:v>19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26</c:v>
                </c:pt>
                <c:pt idx="1">
                  <c:v>30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58496"/>
        <c:axId val="122460032"/>
      </c:barChart>
      <c:catAx>
        <c:axId val="12245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60032"/>
        <c:crosses val="autoZero"/>
        <c:auto val="1"/>
        <c:lblAlgn val="ctr"/>
        <c:lblOffset val="100"/>
        <c:noMultiLvlLbl val="0"/>
      </c:catAx>
      <c:valAx>
        <c:axId val="12246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584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79</c:v>
                </c:pt>
                <c:pt idx="1">
                  <c:v>110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162</c:v>
                </c:pt>
                <c:pt idx="1">
                  <c:v>203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57888"/>
        <c:axId val="122759424"/>
      </c:barChart>
      <c:catAx>
        <c:axId val="12275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59424"/>
        <c:crosses val="autoZero"/>
        <c:auto val="1"/>
        <c:lblAlgn val="ctr"/>
        <c:lblOffset val="100"/>
        <c:noMultiLvlLbl val="0"/>
      </c:catAx>
      <c:valAx>
        <c:axId val="12275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5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2.0424413743679577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2.0782736791814309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2.1579010232113709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2.4843731337341244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2.4206712585101724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2.5679818449655611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2.5440936417565791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2.9063980570928059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3.3324043476529841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3.6349882549667556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3.5036031373173548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3.6230441533622648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4.0809013815344191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4.6462555241469925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3.9694230998925031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2.1937333280248437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1.9548512959350242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1.2660747700760442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870400"/>
        <c:axId val="122876288"/>
      </c:barChart>
      <c:catAx>
        <c:axId val="1228704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2876288"/>
        <c:crosses val="autoZero"/>
        <c:auto val="1"/>
        <c:lblAlgn val="ctr"/>
        <c:lblOffset val="100"/>
        <c:noMultiLvlLbl val="0"/>
      </c:catAx>
      <c:valAx>
        <c:axId val="1228762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28704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2.2056774296293349</c:v>
                </c:pt>
                <c:pt idx="1">
                  <c:v>2.3131743440697536</c:v>
                </c:pt>
                <c:pt idx="2">
                  <c:v>2.3450252816817296</c:v>
                </c:pt>
                <c:pt idx="3">
                  <c:v>2.5799259465700519</c:v>
                </c:pt>
                <c:pt idx="4">
                  <c:v>2.7152924314209499</c:v>
                </c:pt>
                <c:pt idx="5">
                  <c:v>2.6754787594059799</c:v>
                </c:pt>
                <c:pt idx="6">
                  <c:v>2.9183421586972966</c:v>
                </c:pt>
                <c:pt idx="7">
                  <c:v>3.1094477843691526</c:v>
                </c:pt>
                <c:pt idx="8">
                  <c:v>3.3961062228769356</c:v>
                </c:pt>
                <c:pt idx="9">
                  <c:v>3.3523111836604689</c:v>
                </c:pt>
                <c:pt idx="10">
                  <c:v>3.2647211052275353</c:v>
                </c:pt>
                <c:pt idx="11">
                  <c:v>3.4160130588844204</c:v>
                </c:pt>
                <c:pt idx="12">
                  <c:v>3.4757335669068761</c:v>
                </c:pt>
                <c:pt idx="13">
                  <c:v>3.8738702870565751</c:v>
                </c:pt>
                <c:pt idx="14">
                  <c:v>3.0099136043317274</c:v>
                </c:pt>
                <c:pt idx="15">
                  <c:v>1.6204164510092767</c:v>
                </c:pt>
                <c:pt idx="16">
                  <c:v>1.3934785205239479</c:v>
                </c:pt>
                <c:pt idx="17">
                  <c:v>0.92765855794879959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023744"/>
        <c:axId val="123025280"/>
      </c:barChart>
      <c:catAx>
        <c:axId val="1230237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025280"/>
        <c:crosses val="autoZero"/>
        <c:auto val="1"/>
        <c:lblAlgn val="ctr"/>
        <c:lblOffset val="100"/>
        <c:noMultiLvlLbl val="0"/>
      </c:catAx>
      <c:valAx>
        <c:axId val="1230252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23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0.32728881026094653</c:v>
                </c:pt>
                <c:pt idx="1">
                  <c:v>0.3630110813909056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1.1145510835913313</c:v>
                </c:pt>
                <c:pt idx="1">
                  <c:v>0.38211692777990064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7.0499778858911979</c:v>
                </c:pt>
                <c:pt idx="1">
                  <c:v>2.80855941918227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18.071649712516585</c:v>
                </c:pt>
                <c:pt idx="1">
                  <c:v>16.153993121895301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51.437417072091996</c:v>
                </c:pt>
                <c:pt idx="1">
                  <c:v>60.641956438670228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6.8376824413976118</c:v>
                </c:pt>
                <c:pt idx="1">
                  <c:v>6.6010699273977833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15.161432994250331</c:v>
                </c:pt>
                <c:pt idx="1">
                  <c:v>13.049293083683608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123200"/>
        <c:axId val="123124736"/>
      </c:barChart>
      <c:catAx>
        <c:axId val="1231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24736"/>
        <c:crosses val="autoZero"/>
        <c:auto val="1"/>
        <c:lblAlgn val="ctr"/>
        <c:lblOffset val="100"/>
        <c:noMultiLvlLbl val="0"/>
      </c:catAx>
      <c:valAx>
        <c:axId val="123124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232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29.55329500221141</c:v>
                </c:pt>
                <c:pt idx="1">
                  <c:v>24.379059992357661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28.686421937195934</c:v>
                </c:pt>
                <c:pt idx="1">
                  <c:v>35.336262896446314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41.46837682441398</c:v>
                </c:pt>
                <c:pt idx="1">
                  <c:v>39.931218952999622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0.291906236178682</c:v>
                </c:pt>
                <c:pt idx="1">
                  <c:v>0.35345815819640808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201408"/>
        <c:axId val="123202944"/>
      </c:barChart>
      <c:catAx>
        <c:axId val="123201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202944"/>
        <c:crosses val="autoZero"/>
        <c:auto val="1"/>
        <c:lblAlgn val="ctr"/>
        <c:lblOffset val="100"/>
        <c:noMultiLvlLbl val="0"/>
      </c:catAx>
      <c:valAx>
        <c:axId val="123202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2014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1338</c:v>
                </c:pt>
                <c:pt idx="1">
                  <c:v>1170</c:v>
                </c:pt>
                <c:pt idx="2">
                  <c:v>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1104</c:v>
                </c:pt>
                <c:pt idx="1">
                  <c:v>963</c:v>
                </c:pt>
                <c:pt idx="2">
                  <c:v>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13696"/>
        <c:axId val="117615232"/>
      </c:barChart>
      <c:catAx>
        <c:axId val="1176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15232"/>
        <c:crosses val="autoZero"/>
        <c:auto val="1"/>
        <c:lblAlgn val="ctr"/>
        <c:lblOffset val="100"/>
        <c:noMultiLvlLbl val="0"/>
      </c:catAx>
      <c:valAx>
        <c:axId val="11761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1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226368"/>
        <c:axId val="123240448"/>
      </c:barChart>
      <c:catAx>
        <c:axId val="123226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40448"/>
        <c:crosses val="autoZero"/>
        <c:auto val="1"/>
        <c:lblAlgn val="ctr"/>
        <c:lblOffset val="100"/>
        <c:noMultiLvlLbl val="0"/>
      </c:catAx>
      <c:valAx>
        <c:axId val="12324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26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0.61</c:v>
                </c:pt>
                <c:pt idx="1">
                  <c:v>0.2</c:v>
                </c:pt>
                <c:pt idx="3">
                  <c:v>0.27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469824"/>
        <c:axId val="123471360"/>
      </c:barChart>
      <c:catAx>
        <c:axId val="12346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71360"/>
        <c:crosses val="autoZero"/>
        <c:auto val="1"/>
        <c:lblAlgn val="ctr"/>
        <c:lblOffset val="100"/>
        <c:noMultiLvlLbl val="0"/>
      </c:catAx>
      <c:valAx>
        <c:axId val="1234713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698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33.333333333333329</c:v>
                </c:pt>
                <c:pt idx="1">
                  <c:v>64.909683150725499</c:v>
                </c:pt>
                <c:pt idx="2">
                  <c:v>17.2004318100036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66.666666666666657</c:v>
                </c:pt>
                <c:pt idx="1">
                  <c:v>35.090316849274508</c:v>
                </c:pt>
                <c:pt idx="2">
                  <c:v>82.799568189996393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531264"/>
        <c:axId val="123532800"/>
      </c:barChart>
      <c:catAx>
        <c:axId val="123531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32800"/>
        <c:crosses val="autoZero"/>
        <c:auto val="1"/>
        <c:lblAlgn val="ctr"/>
        <c:lblOffset val="100"/>
        <c:noMultiLvlLbl val="0"/>
      </c:catAx>
      <c:valAx>
        <c:axId val="1235328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312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96</c:v>
                </c:pt>
                <c:pt idx="1">
                  <c:v>95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108</c:v>
                </c:pt>
                <c:pt idx="1">
                  <c:v>104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76704"/>
        <c:axId val="123578240"/>
      </c:barChart>
      <c:catAx>
        <c:axId val="1235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78240"/>
        <c:crosses val="autoZero"/>
        <c:auto val="1"/>
        <c:lblAlgn val="ctr"/>
        <c:lblOffset val="100"/>
        <c:noMultiLvlLbl val="0"/>
      </c:catAx>
      <c:valAx>
        <c:axId val="123578240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57670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243</c:v>
                </c:pt>
                <c:pt idx="1">
                  <c:v>253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236</c:v>
                </c:pt>
                <c:pt idx="1">
                  <c:v>290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57312"/>
        <c:axId val="123758848"/>
      </c:barChart>
      <c:catAx>
        <c:axId val="1237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58848"/>
        <c:crosses val="autoZero"/>
        <c:auto val="1"/>
        <c:lblAlgn val="ctr"/>
        <c:lblOffset val="100"/>
        <c:noMultiLvlLbl val="0"/>
      </c:catAx>
      <c:valAx>
        <c:axId val="12375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7573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23.74660633484163</c:v>
                </c:pt>
                <c:pt idx="1">
                  <c:v>34.899669799339598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26.823529411764707</c:v>
                </c:pt>
                <c:pt idx="1">
                  <c:v>27.838455676911355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17.95475113122172</c:v>
                </c:pt>
                <c:pt idx="1">
                  <c:v>16.967233934467867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15.420814479638009</c:v>
                </c:pt>
                <c:pt idx="1">
                  <c:v>12.827025654051308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8.5429864253393664</c:v>
                </c:pt>
                <c:pt idx="1">
                  <c:v>4.6990093980187959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7.5113122171945701</c:v>
                </c:pt>
                <c:pt idx="1">
                  <c:v>2.7686055372110743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3962880"/>
        <c:axId val="123964416"/>
      </c:barChart>
      <c:catAx>
        <c:axId val="123962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64416"/>
        <c:crosses val="autoZero"/>
        <c:auto val="1"/>
        <c:lblAlgn val="ctr"/>
        <c:lblOffset val="100"/>
        <c:noMultiLvlLbl val="0"/>
      </c:catAx>
      <c:valAx>
        <c:axId val="1239644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62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49.69</c:v>
                </c:pt>
                <c:pt idx="1">
                  <c:v>41.41</c:v>
                </c:pt>
                <c:pt idx="2">
                  <c:v>7.74</c:v>
                </c:pt>
                <c:pt idx="3">
                  <c:v>1.04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55.24</c:v>
                </c:pt>
                <c:pt idx="1">
                  <c:v>35.43</c:v>
                </c:pt>
                <c:pt idx="2">
                  <c:v>7.49</c:v>
                </c:pt>
                <c:pt idx="3">
                  <c:v>1.55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010496"/>
        <c:axId val="124012032"/>
      </c:barChart>
      <c:catAx>
        <c:axId val="12401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012032"/>
        <c:crosses val="autoZero"/>
        <c:auto val="1"/>
        <c:lblAlgn val="ctr"/>
        <c:lblOffset val="100"/>
        <c:noMultiLvlLbl val="0"/>
      </c:catAx>
      <c:valAx>
        <c:axId val="124012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0104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49619</c:v>
                </c:pt>
                <c:pt idx="1">
                  <c:v>55594</c:v>
                </c:pt>
                <c:pt idx="2">
                  <c:v>63363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45568"/>
        <c:axId val="124055552"/>
      </c:barChart>
      <c:catAx>
        <c:axId val="1240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055552"/>
        <c:crosses val="autoZero"/>
        <c:auto val="1"/>
        <c:lblAlgn val="ctr"/>
        <c:lblOffset val="100"/>
        <c:noMultiLvlLbl val="0"/>
      </c:catAx>
      <c:valAx>
        <c:axId val="12405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045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3673</c:v>
                </c:pt>
                <c:pt idx="1">
                  <c:v>3867</c:v>
                </c:pt>
                <c:pt idx="2">
                  <c:v>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4094</c:v>
                </c:pt>
                <c:pt idx="1">
                  <c:v>4265</c:v>
                </c:pt>
                <c:pt idx="2">
                  <c:v>4345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217600"/>
        <c:axId val="124235776"/>
      </c:barChart>
      <c:catAx>
        <c:axId val="12421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35776"/>
        <c:crosses val="autoZero"/>
        <c:auto val="1"/>
        <c:lblAlgn val="ctr"/>
        <c:lblOffset val="100"/>
        <c:noMultiLvlLbl val="0"/>
      </c:catAx>
      <c:valAx>
        <c:axId val="1242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17600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36.1</c:v>
                </c:pt>
                <c:pt idx="1">
                  <c:v>19</c:v>
                </c:pt>
                <c:pt idx="2">
                  <c:v>0.4</c:v>
                </c:pt>
                <c:pt idx="3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15.9</c:v>
                </c:pt>
                <c:pt idx="1">
                  <c:v>55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64.927857935627074</c:v>
                </c:pt>
                <c:pt idx="1">
                  <c:v>69.666666666666671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35.072142064372919</c:v>
                </c:pt>
                <c:pt idx="1">
                  <c:v>30.333333333333336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483456"/>
        <c:axId val="124484992"/>
      </c:barChart>
      <c:catAx>
        <c:axId val="1244834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484992"/>
        <c:crosses val="autoZero"/>
        <c:auto val="1"/>
        <c:lblAlgn val="ctr"/>
        <c:lblOffset val="100"/>
        <c:noMultiLvlLbl val="0"/>
      </c:catAx>
      <c:valAx>
        <c:axId val="1244849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48345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10.5</c:v>
                </c:pt>
                <c:pt idx="1">
                  <c:v>19.600000000000001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514688"/>
        <c:axId val="124516224"/>
      </c:barChart>
      <c:catAx>
        <c:axId val="12451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16224"/>
        <c:crosses val="autoZero"/>
        <c:auto val="1"/>
        <c:lblAlgn val="ctr"/>
        <c:lblOffset val="100"/>
        <c:noMultiLvlLbl val="0"/>
      </c:catAx>
      <c:valAx>
        <c:axId val="12451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1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19.399999999999999</c:v>
                </c:pt>
                <c:pt idx="1">
                  <c:v>11.8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635392"/>
        <c:axId val="124637184"/>
      </c:barChart>
      <c:catAx>
        <c:axId val="1246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37184"/>
        <c:crosses val="autoZero"/>
        <c:auto val="1"/>
        <c:lblAlgn val="ctr"/>
        <c:lblOffset val="100"/>
        <c:noMultiLvlLbl val="0"/>
      </c:catAx>
      <c:valAx>
        <c:axId val="12463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22.47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803328"/>
        <c:axId val="124813312"/>
      </c:barChart>
      <c:catAx>
        <c:axId val="1248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13312"/>
        <c:crosses val="autoZero"/>
        <c:auto val="1"/>
        <c:lblAlgn val="ctr"/>
        <c:lblOffset val="100"/>
        <c:noMultiLvlLbl val="0"/>
      </c:catAx>
      <c:valAx>
        <c:axId val="12481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8033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202000</c:v>
                </c:pt>
                <c:pt idx="1">
                  <c:v>232548</c:v>
                </c:pt>
                <c:pt idx="2">
                  <c:v>183522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10617</c:v>
                </c:pt>
                <c:pt idx="1">
                  <c:v>36569</c:v>
                </c:pt>
                <c:pt idx="2">
                  <c:v>24037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77440"/>
        <c:axId val="124895616"/>
      </c:barChart>
      <c:catAx>
        <c:axId val="12487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95616"/>
        <c:crosses val="autoZero"/>
        <c:auto val="1"/>
        <c:lblAlgn val="ctr"/>
        <c:lblOffset val="100"/>
        <c:noMultiLvlLbl val="0"/>
      </c:catAx>
      <c:valAx>
        <c:axId val="124895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87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674976</c:v>
                </c:pt>
                <c:pt idx="1">
                  <c:v>751673</c:v>
                </c:pt>
                <c:pt idx="2">
                  <c:v>676052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29603</c:v>
                </c:pt>
                <c:pt idx="1">
                  <c:v>107194</c:v>
                </c:pt>
                <c:pt idx="2">
                  <c:v>80090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004800"/>
        <c:axId val="125014784"/>
      </c:barChart>
      <c:catAx>
        <c:axId val="12500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14784"/>
        <c:crosses val="autoZero"/>
        <c:auto val="1"/>
        <c:lblAlgn val="ctr"/>
        <c:lblOffset val="100"/>
        <c:noMultiLvlLbl val="0"/>
      </c:catAx>
      <c:valAx>
        <c:axId val="125014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004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3.3</c:v>
                </c:pt>
                <c:pt idx="1">
                  <c:v>3.2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2.9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115776"/>
        <c:axId val="125129856"/>
      </c:barChart>
      <c:catAx>
        <c:axId val="12511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29856"/>
        <c:crosses val="autoZero"/>
        <c:auto val="1"/>
        <c:lblAlgn val="ctr"/>
        <c:lblOffset val="100"/>
        <c:noMultiLvlLbl val="0"/>
      </c:catAx>
      <c:valAx>
        <c:axId val="1251298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1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27.6</c:v>
                </c:pt>
                <c:pt idx="1">
                  <c:v>29.4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32.9</c:v>
                </c:pt>
                <c:pt idx="1">
                  <c:v>34.6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161472"/>
        <c:axId val="125163008"/>
      </c:barChart>
      <c:catAx>
        <c:axId val="12516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63008"/>
        <c:crosses val="autoZero"/>
        <c:auto val="1"/>
        <c:lblAlgn val="ctr"/>
        <c:lblOffset val="100"/>
        <c:noMultiLvlLbl val="0"/>
      </c:catAx>
      <c:valAx>
        <c:axId val="125163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61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9211.7000000000007</c:v>
                </c:pt>
                <c:pt idx="1">
                  <c:v>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80960"/>
        <c:axId val="125482496"/>
      </c:barChart>
      <c:catAx>
        <c:axId val="12548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82496"/>
        <c:crosses val="autoZero"/>
        <c:auto val="1"/>
        <c:lblAlgn val="ctr"/>
        <c:lblOffset val="100"/>
        <c:noMultiLvlLbl val="0"/>
      </c:catAx>
      <c:valAx>
        <c:axId val="12548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8096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106</c:v>
                </c:pt>
                <c:pt idx="1">
                  <c:v>102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93</c:v>
                </c:pt>
                <c:pt idx="1">
                  <c:v>90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596416"/>
        <c:axId val="125597952"/>
      </c:barChart>
      <c:catAx>
        <c:axId val="12559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597952"/>
        <c:crosses val="autoZero"/>
        <c:auto val="1"/>
        <c:lblAlgn val="ctr"/>
        <c:lblOffset val="100"/>
        <c:noMultiLvlLbl val="0"/>
      </c:catAx>
      <c:valAx>
        <c:axId val="12559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5964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15.9</c:v>
                </c:pt>
                <c:pt idx="1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57.2</c:v>
                </c:pt>
                <c:pt idx="1">
                  <c:v>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26.9</c:v>
                </c:pt>
                <c:pt idx="1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868032"/>
        <c:axId val="117869568"/>
      </c:barChart>
      <c:catAx>
        <c:axId val="11786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69568"/>
        <c:crosses val="autoZero"/>
        <c:auto val="1"/>
        <c:lblAlgn val="ctr"/>
        <c:lblOffset val="100"/>
        <c:noMultiLvlLbl val="0"/>
      </c:catAx>
      <c:valAx>
        <c:axId val="117869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680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564</c:v>
                </c:pt>
                <c:pt idx="1">
                  <c:v>663</c:v>
                </c:pt>
                <c:pt idx="2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536</c:v>
                </c:pt>
                <c:pt idx="1">
                  <c:v>578</c:v>
                </c:pt>
                <c:pt idx="2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864640"/>
        <c:axId val="128866176"/>
      </c:barChart>
      <c:catAx>
        <c:axId val="12886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66176"/>
        <c:crosses val="autoZero"/>
        <c:auto val="1"/>
        <c:lblAlgn val="ctr"/>
        <c:lblOffset val="100"/>
        <c:noMultiLvlLbl val="0"/>
      </c:catAx>
      <c:valAx>
        <c:axId val="12886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64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77</c:v>
                </c:pt>
                <c:pt idx="1">
                  <c:v>92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29</c:v>
                </c:pt>
                <c:pt idx="1">
                  <c:v>40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914176"/>
        <c:axId val="128915712"/>
      </c:barChart>
      <c:catAx>
        <c:axId val="12891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15712"/>
        <c:crosses val="autoZero"/>
        <c:auto val="1"/>
        <c:lblAlgn val="ctr"/>
        <c:lblOffset val="100"/>
        <c:noMultiLvlLbl val="0"/>
      </c:catAx>
      <c:valAx>
        <c:axId val="12891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14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1338</c:v>
                </c:pt>
                <c:pt idx="1">
                  <c:v>1170</c:v>
                </c:pt>
                <c:pt idx="2">
                  <c:v>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1104</c:v>
                </c:pt>
                <c:pt idx="1">
                  <c:v>963</c:v>
                </c:pt>
                <c:pt idx="2">
                  <c:v>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959616"/>
        <c:axId val="128961152"/>
      </c:barChart>
      <c:catAx>
        <c:axId val="12895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61152"/>
        <c:crosses val="autoZero"/>
        <c:auto val="1"/>
        <c:lblAlgn val="ctr"/>
        <c:lblOffset val="100"/>
        <c:noMultiLvlLbl val="0"/>
      </c:catAx>
      <c:valAx>
        <c:axId val="12896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9596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15.9</c:v>
                </c:pt>
                <c:pt idx="1">
                  <c:v>55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15.9</c:v>
                </c:pt>
                <c:pt idx="1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57.2</c:v>
                </c:pt>
                <c:pt idx="1">
                  <c:v>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26.9</c:v>
                </c:pt>
                <c:pt idx="1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9201664"/>
        <c:axId val="129203200"/>
      </c:barChart>
      <c:catAx>
        <c:axId val="12920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203200"/>
        <c:crosses val="autoZero"/>
        <c:auto val="1"/>
        <c:lblAlgn val="ctr"/>
        <c:lblOffset val="100"/>
        <c:noMultiLvlLbl val="0"/>
      </c:catAx>
      <c:valAx>
        <c:axId val="129203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2016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9333120"/>
        <c:axId val="129334656"/>
      </c:barChart>
      <c:catAx>
        <c:axId val="12933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334656"/>
        <c:crosses val="autoZero"/>
        <c:auto val="1"/>
        <c:lblAlgn val="ctr"/>
        <c:lblOffset val="100"/>
        <c:noMultiLvlLbl val="0"/>
      </c:catAx>
      <c:valAx>
        <c:axId val="12933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33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174</c:v>
                </c:pt>
                <c:pt idx="1">
                  <c:v>240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123</c:v>
                </c:pt>
                <c:pt idx="1">
                  <c:v>194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67040"/>
        <c:axId val="129450752"/>
      </c:barChart>
      <c:catAx>
        <c:axId val="12936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450752"/>
        <c:crosses val="autoZero"/>
        <c:auto val="1"/>
        <c:lblAlgn val="ctr"/>
        <c:lblOffset val="100"/>
        <c:noMultiLvlLbl val="0"/>
      </c:catAx>
      <c:valAx>
        <c:axId val="12945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367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57</c:v>
                </c:pt>
                <c:pt idx="1">
                  <c:v>57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47</c:v>
                </c:pt>
                <c:pt idx="1">
                  <c:v>47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478016"/>
        <c:axId val="129516672"/>
      </c:barChart>
      <c:catAx>
        <c:axId val="12947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516672"/>
        <c:crosses val="autoZero"/>
        <c:auto val="1"/>
        <c:lblAlgn val="ctr"/>
        <c:lblOffset val="100"/>
        <c:noMultiLvlLbl val="0"/>
      </c:catAx>
      <c:valAx>
        <c:axId val="12951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47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1697</c:v>
                </c:pt>
                <c:pt idx="1">
                  <c:v>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539456"/>
        <c:axId val="129553536"/>
      </c:barChart>
      <c:catAx>
        <c:axId val="12953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9553536"/>
        <c:crosses val="autoZero"/>
        <c:auto val="1"/>
        <c:lblAlgn val="ctr"/>
        <c:lblOffset val="100"/>
        <c:noMultiLvlLbl val="0"/>
      </c:catAx>
      <c:valAx>
        <c:axId val="12955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39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325</c:v>
                </c:pt>
                <c:pt idx="1">
                  <c:v>339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594880"/>
        <c:axId val="129596416"/>
      </c:barChart>
      <c:catAx>
        <c:axId val="12959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96416"/>
        <c:crosses val="autoZero"/>
        <c:auto val="1"/>
        <c:lblAlgn val="ctr"/>
        <c:lblOffset val="100"/>
        <c:noMultiLvlLbl val="0"/>
      </c:catAx>
      <c:valAx>
        <c:axId val="12959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9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22.2</c:v>
                </c:pt>
                <c:pt idx="1">
                  <c:v>16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16.399999999999999</c:v>
                </c:pt>
                <c:pt idx="1">
                  <c:v>12.3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61.4</c:v>
                </c:pt>
                <c:pt idx="1">
                  <c:v>71.7</c:v>
                </c:pt>
                <c:pt idx="2">
                  <c:v>58.7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9609984"/>
        <c:axId val="119615872"/>
      </c:barChart>
      <c:catAx>
        <c:axId val="11960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15872"/>
        <c:crosses val="autoZero"/>
        <c:auto val="1"/>
        <c:lblAlgn val="ctr"/>
        <c:lblOffset val="100"/>
        <c:noMultiLvlLbl val="0"/>
      </c:catAx>
      <c:valAx>
        <c:axId val="119615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96099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</c:v>
                </c:pt>
                <c:pt idx="1">
                  <c:v>15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709952"/>
        <c:axId val="129711488"/>
      </c:barChart>
      <c:catAx>
        <c:axId val="129709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11488"/>
        <c:crosses val="autoZero"/>
        <c:auto val="1"/>
        <c:lblAlgn val="ctr"/>
        <c:lblOffset val="100"/>
        <c:noMultiLvlLbl val="0"/>
      </c:catAx>
      <c:valAx>
        <c:axId val="129711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0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35</c:v>
                </c:pt>
                <c:pt idx="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771008"/>
        <c:axId val="129772544"/>
      </c:barChart>
      <c:catAx>
        <c:axId val="129771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72544"/>
        <c:crosses val="autoZero"/>
        <c:auto val="1"/>
        <c:lblAlgn val="ctr"/>
        <c:lblOffset val="100"/>
        <c:noMultiLvlLbl val="0"/>
      </c:catAx>
      <c:valAx>
        <c:axId val="129772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71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9226</c:v>
                </c:pt>
                <c:pt idx="1">
                  <c:v>9522</c:v>
                </c:pt>
                <c:pt idx="2">
                  <c:v>9676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785216"/>
        <c:axId val="129811584"/>
      </c:barChart>
      <c:catAx>
        <c:axId val="12978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11584"/>
        <c:crosses val="autoZero"/>
        <c:auto val="1"/>
        <c:lblAlgn val="ctr"/>
        <c:lblOffset val="100"/>
        <c:noMultiLvlLbl val="0"/>
      </c:catAx>
      <c:valAx>
        <c:axId val="12981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85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16.048891189234382</c:v>
                </c:pt>
                <c:pt idx="1">
                  <c:v>59.09543337181988</c:v>
                </c:pt>
                <c:pt idx="2">
                  <c:v>24.855675438945735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0000000"/>
        <c:axId val="130001536"/>
      </c:barChart>
      <c:catAx>
        <c:axId val="1300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01536"/>
        <c:crosses val="autoZero"/>
        <c:auto val="1"/>
        <c:lblAlgn val="ctr"/>
        <c:lblOffset val="100"/>
        <c:noMultiLvlLbl val="0"/>
      </c:catAx>
      <c:valAx>
        <c:axId val="13000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000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0061824"/>
        <c:axId val="130063360"/>
      </c:barChart>
      <c:catAx>
        <c:axId val="1300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63360"/>
        <c:crosses val="autoZero"/>
        <c:auto val="1"/>
        <c:lblAlgn val="ctr"/>
        <c:lblOffset val="100"/>
        <c:noMultiLvlLbl val="0"/>
      </c:catAx>
      <c:valAx>
        <c:axId val="13006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06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96.5</c:v>
                </c:pt>
                <c:pt idx="1">
                  <c:v>118.5</c:v>
                </c:pt>
                <c:pt idx="2">
                  <c:v>106.6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94.6</c:v>
                </c:pt>
                <c:pt idx="1">
                  <c:v>118.2</c:v>
                </c:pt>
                <c:pt idx="2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393984"/>
        <c:axId val="130395520"/>
      </c:barChart>
      <c:catAx>
        <c:axId val="13039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95520"/>
        <c:crosses val="autoZero"/>
        <c:auto val="1"/>
        <c:lblAlgn val="ctr"/>
        <c:lblOffset val="100"/>
        <c:noMultiLvlLbl val="0"/>
      </c:catAx>
      <c:valAx>
        <c:axId val="130395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93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461</c:v>
                </c:pt>
                <c:pt idx="1">
                  <c:v>358</c:v>
                </c:pt>
                <c:pt idx="2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535808"/>
        <c:axId val="130537344"/>
      </c:barChart>
      <c:catAx>
        <c:axId val="13053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537344"/>
        <c:crosses val="autoZero"/>
        <c:auto val="1"/>
        <c:lblAlgn val="ctr"/>
        <c:lblOffset val="100"/>
        <c:noMultiLvlLbl val="0"/>
      </c:catAx>
      <c:valAx>
        <c:axId val="13053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535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18</c:v>
                </c:pt>
                <c:pt idx="1">
                  <c:v>19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26</c:v>
                </c:pt>
                <c:pt idx="1">
                  <c:v>30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572672"/>
        <c:axId val="130574208"/>
      </c:barChart>
      <c:catAx>
        <c:axId val="1305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574208"/>
        <c:crosses val="autoZero"/>
        <c:auto val="1"/>
        <c:lblAlgn val="ctr"/>
        <c:lblOffset val="100"/>
        <c:noMultiLvlLbl val="0"/>
      </c:catAx>
      <c:valAx>
        <c:axId val="13057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572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79</c:v>
                </c:pt>
                <c:pt idx="1">
                  <c:v>110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162</c:v>
                </c:pt>
                <c:pt idx="1">
                  <c:v>203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642688"/>
        <c:axId val="130644224"/>
      </c:barChart>
      <c:catAx>
        <c:axId val="13064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44224"/>
        <c:crosses val="autoZero"/>
        <c:auto val="1"/>
        <c:lblAlgn val="ctr"/>
        <c:lblOffset val="100"/>
        <c:noMultiLvlLbl val="0"/>
      </c:catAx>
      <c:valAx>
        <c:axId val="13064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42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9639040"/>
        <c:axId val="119640832"/>
      </c:barChart>
      <c:catAx>
        <c:axId val="11963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640832"/>
        <c:crosses val="autoZero"/>
        <c:auto val="1"/>
        <c:lblAlgn val="ctr"/>
        <c:lblOffset val="100"/>
        <c:noMultiLvlLbl val="0"/>
      </c:catAx>
      <c:valAx>
        <c:axId val="11964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63904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2.0424413743679577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2.0782736791814309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2.1579010232113709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2.4843731337341244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2.4206712585101724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2.5679818449655611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2.5440936417565791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2.9063980570928059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3.3324043476529841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3.6349882549667556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3.5036031373173548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3.6230441533622648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4.0809013815344191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4.6462555241469925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3.9694230998925031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2.1937333280248437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1.9548512959350242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1.2660747700760442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902656"/>
        <c:axId val="130916736"/>
      </c:barChart>
      <c:catAx>
        <c:axId val="1309026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0916736"/>
        <c:crosses val="autoZero"/>
        <c:auto val="1"/>
        <c:lblAlgn val="ctr"/>
        <c:lblOffset val="100"/>
        <c:noMultiLvlLbl val="0"/>
      </c:catAx>
      <c:valAx>
        <c:axId val="130916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0902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2.2056774296293349</c:v>
                </c:pt>
                <c:pt idx="1">
                  <c:v>2.3131743440697536</c:v>
                </c:pt>
                <c:pt idx="2">
                  <c:v>2.3450252816817296</c:v>
                </c:pt>
                <c:pt idx="3">
                  <c:v>2.5799259465700519</c:v>
                </c:pt>
                <c:pt idx="4">
                  <c:v>2.7152924314209499</c:v>
                </c:pt>
                <c:pt idx="5">
                  <c:v>2.6754787594059799</c:v>
                </c:pt>
                <c:pt idx="6">
                  <c:v>2.9183421586972966</c:v>
                </c:pt>
                <c:pt idx="7">
                  <c:v>3.1094477843691526</c:v>
                </c:pt>
                <c:pt idx="8">
                  <c:v>3.3961062228769356</c:v>
                </c:pt>
                <c:pt idx="9">
                  <c:v>3.3523111836604689</c:v>
                </c:pt>
                <c:pt idx="10">
                  <c:v>3.2647211052275353</c:v>
                </c:pt>
                <c:pt idx="11">
                  <c:v>3.4160130588844204</c:v>
                </c:pt>
                <c:pt idx="12">
                  <c:v>3.4757335669068761</c:v>
                </c:pt>
                <c:pt idx="13">
                  <c:v>3.8738702870565751</c:v>
                </c:pt>
                <c:pt idx="14">
                  <c:v>3.0099136043317274</c:v>
                </c:pt>
                <c:pt idx="15">
                  <c:v>1.6204164510092767</c:v>
                </c:pt>
                <c:pt idx="16">
                  <c:v>1.3934785205239479</c:v>
                </c:pt>
                <c:pt idx="17">
                  <c:v>0.92765855794879959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1001728"/>
        <c:axId val="131024000"/>
      </c:barChart>
      <c:catAx>
        <c:axId val="1310017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1024000"/>
        <c:crosses val="autoZero"/>
        <c:auto val="1"/>
        <c:lblAlgn val="ctr"/>
        <c:lblOffset val="100"/>
        <c:noMultiLvlLbl val="0"/>
      </c:catAx>
      <c:valAx>
        <c:axId val="1310240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01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0.32728881026094653</c:v>
                </c:pt>
                <c:pt idx="1">
                  <c:v>0.3630110813909056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1.1145510835913313</c:v>
                </c:pt>
                <c:pt idx="1">
                  <c:v>0.38211692777990064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7.0499778858911979</c:v>
                </c:pt>
                <c:pt idx="1">
                  <c:v>2.80855941918227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18.071649712516585</c:v>
                </c:pt>
                <c:pt idx="1">
                  <c:v>16.153993121895301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51.437417072091996</c:v>
                </c:pt>
                <c:pt idx="1">
                  <c:v>60.641956438670228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6.8376824413976118</c:v>
                </c:pt>
                <c:pt idx="1">
                  <c:v>6.6010699273977833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15.161432994250331</c:v>
                </c:pt>
                <c:pt idx="1">
                  <c:v>13.049293083683608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1614208"/>
        <c:axId val="131615744"/>
      </c:barChart>
      <c:catAx>
        <c:axId val="13161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615744"/>
        <c:crosses val="autoZero"/>
        <c:auto val="1"/>
        <c:lblAlgn val="ctr"/>
        <c:lblOffset val="100"/>
        <c:noMultiLvlLbl val="0"/>
      </c:catAx>
      <c:valAx>
        <c:axId val="131615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614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29.55329500221141</c:v>
                </c:pt>
                <c:pt idx="1">
                  <c:v>24.379059992357661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28.686421937195934</c:v>
                </c:pt>
                <c:pt idx="1">
                  <c:v>35.336262896446314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41.46837682441398</c:v>
                </c:pt>
                <c:pt idx="1">
                  <c:v>39.931218952999622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0.291906236178682</c:v>
                </c:pt>
                <c:pt idx="1">
                  <c:v>0.35345815819640808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326144"/>
        <c:axId val="134327680"/>
      </c:barChart>
      <c:catAx>
        <c:axId val="13432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327680"/>
        <c:crosses val="autoZero"/>
        <c:auto val="1"/>
        <c:lblAlgn val="ctr"/>
        <c:lblOffset val="100"/>
        <c:noMultiLvlLbl val="0"/>
      </c:catAx>
      <c:valAx>
        <c:axId val="134327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3261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4437120"/>
        <c:axId val="134451200"/>
      </c:barChart>
      <c:catAx>
        <c:axId val="134437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51200"/>
        <c:crosses val="autoZero"/>
        <c:auto val="1"/>
        <c:lblAlgn val="ctr"/>
        <c:lblOffset val="100"/>
        <c:noMultiLvlLbl val="0"/>
      </c:catAx>
      <c:valAx>
        <c:axId val="134451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37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0.61</c:v>
                </c:pt>
                <c:pt idx="1">
                  <c:v>0.2</c:v>
                </c:pt>
                <c:pt idx="3">
                  <c:v>0.27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4496256"/>
        <c:axId val="134497792"/>
      </c:barChart>
      <c:catAx>
        <c:axId val="134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497792"/>
        <c:crosses val="autoZero"/>
        <c:auto val="1"/>
        <c:lblAlgn val="ctr"/>
        <c:lblOffset val="100"/>
        <c:noMultiLvlLbl val="0"/>
      </c:catAx>
      <c:valAx>
        <c:axId val="134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496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33.333333333333329</c:v>
                </c:pt>
                <c:pt idx="1">
                  <c:v>64.909683150725499</c:v>
                </c:pt>
                <c:pt idx="2">
                  <c:v>17.2004318100036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66.666666666666657</c:v>
                </c:pt>
                <c:pt idx="1">
                  <c:v>35.090316849274508</c:v>
                </c:pt>
                <c:pt idx="2">
                  <c:v>82.799568189996393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557696"/>
        <c:axId val="134559232"/>
      </c:barChart>
      <c:catAx>
        <c:axId val="134557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559232"/>
        <c:crosses val="autoZero"/>
        <c:auto val="1"/>
        <c:lblAlgn val="ctr"/>
        <c:lblOffset val="100"/>
        <c:noMultiLvlLbl val="0"/>
      </c:catAx>
      <c:valAx>
        <c:axId val="134559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557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686976"/>
        <c:axId val="134705152"/>
      </c:barChart>
      <c:catAx>
        <c:axId val="13468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05152"/>
        <c:crosses val="autoZero"/>
        <c:auto val="1"/>
        <c:lblAlgn val="ctr"/>
        <c:lblOffset val="100"/>
        <c:noMultiLvlLbl val="0"/>
      </c:catAx>
      <c:valAx>
        <c:axId val="13470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686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96</c:v>
                </c:pt>
                <c:pt idx="1">
                  <c:v>95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108</c:v>
                </c:pt>
                <c:pt idx="1">
                  <c:v>104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88928"/>
        <c:axId val="136994816"/>
      </c:barChart>
      <c:catAx>
        <c:axId val="13698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994816"/>
        <c:crosses val="autoZero"/>
        <c:auto val="1"/>
        <c:lblAlgn val="ctr"/>
        <c:lblOffset val="100"/>
        <c:noMultiLvlLbl val="0"/>
      </c:catAx>
      <c:valAx>
        <c:axId val="13699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988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243</c:v>
                </c:pt>
                <c:pt idx="1">
                  <c:v>253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236</c:v>
                </c:pt>
                <c:pt idx="1">
                  <c:v>290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177728"/>
        <c:axId val="137200000"/>
      </c:barChart>
      <c:catAx>
        <c:axId val="13717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200000"/>
        <c:crosses val="autoZero"/>
        <c:auto val="1"/>
        <c:lblAlgn val="ctr"/>
        <c:lblOffset val="100"/>
        <c:noMultiLvlLbl val="0"/>
      </c:catAx>
      <c:valAx>
        <c:axId val="13720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177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174</c:v>
                </c:pt>
                <c:pt idx="1">
                  <c:v>240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123</c:v>
                </c:pt>
                <c:pt idx="1">
                  <c:v>194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19808"/>
        <c:axId val="121321344"/>
      </c:barChart>
      <c:catAx>
        <c:axId val="12131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321344"/>
        <c:crosses val="autoZero"/>
        <c:auto val="1"/>
        <c:lblAlgn val="ctr"/>
        <c:lblOffset val="100"/>
        <c:noMultiLvlLbl val="0"/>
      </c:catAx>
      <c:valAx>
        <c:axId val="12132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319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23.74660633484163</c:v>
                </c:pt>
                <c:pt idx="1">
                  <c:v>34.899669799339598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26.823529411764707</c:v>
                </c:pt>
                <c:pt idx="1">
                  <c:v>27.838455676911355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17.95475113122172</c:v>
                </c:pt>
                <c:pt idx="1">
                  <c:v>16.967233934467867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15.420814479638009</c:v>
                </c:pt>
                <c:pt idx="1">
                  <c:v>12.827025654051308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8.5429864253393664</c:v>
                </c:pt>
                <c:pt idx="1">
                  <c:v>4.6990093980187959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7.5113122171945701</c:v>
                </c:pt>
                <c:pt idx="1">
                  <c:v>2.7686055372110743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7280512"/>
        <c:axId val="137327360"/>
      </c:barChart>
      <c:catAx>
        <c:axId val="137280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327360"/>
        <c:crosses val="autoZero"/>
        <c:auto val="1"/>
        <c:lblAlgn val="ctr"/>
        <c:lblOffset val="100"/>
        <c:noMultiLvlLbl val="0"/>
      </c:catAx>
      <c:valAx>
        <c:axId val="1373273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280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49.69</c:v>
                </c:pt>
                <c:pt idx="1">
                  <c:v>41.41</c:v>
                </c:pt>
                <c:pt idx="2">
                  <c:v>7.74</c:v>
                </c:pt>
                <c:pt idx="3">
                  <c:v>1.04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55.24</c:v>
                </c:pt>
                <c:pt idx="1">
                  <c:v>35.43</c:v>
                </c:pt>
                <c:pt idx="2">
                  <c:v>7.49</c:v>
                </c:pt>
                <c:pt idx="3">
                  <c:v>1.55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7364992"/>
        <c:axId val="137366528"/>
      </c:barChart>
      <c:catAx>
        <c:axId val="137364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366528"/>
        <c:crosses val="autoZero"/>
        <c:auto val="1"/>
        <c:lblAlgn val="ctr"/>
        <c:lblOffset val="100"/>
        <c:noMultiLvlLbl val="0"/>
      </c:catAx>
      <c:valAx>
        <c:axId val="137366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3649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49619</c:v>
                </c:pt>
                <c:pt idx="1">
                  <c:v>55594</c:v>
                </c:pt>
                <c:pt idx="2">
                  <c:v>63363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404416"/>
        <c:axId val="137405952"/>
      </c:barChart>
      <c:catAx>
        <c:axId val="13740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405952"/>
        <c:crosses val="autoZero"/>
        <c:auto val="1"/>
        <c:lblAlgn val="ctr"/>
        <c:lblOffset val="100"/>
        <c:noMultiLvlLbl val="0"/>
      </c:catAx>
      <c:valAx>
        <c:axId val="13740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404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3673</c:v>
                </c:pt>
                <c:pt idx="1">
                  <c:v>3867</c:v>
                </c:pt>
                <c:pt idx="2">
                  <c:v>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4094</c:v>
                </c:pt>
                <c:pt idx="1">
                  <c:v>4265</c:v>
                </c:pt>
                <c:pt idx="2">
                  <c:v>4345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465856"/>
        <c:axId val="137467392"/>
      </c:barChart>
      <c:catAx>
        <c:axId val="13746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467392"/>
        <c:crosses val="autoZero"/>
        <c:auto val="1"/>
        <c:lblAlgn val="ctr"/>
        <c:lblOffset val="100"/>
        <c:noMultiLvlLbl val="0"/>
      </c:catAx>
      <c:valAx>
        <c:axId val="13746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465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36.1</c:v>
                </c:pt>
                <c:pt idx="1">
                  <c:v>19</c:v>
                </c:pt>
                <c:pt idx="2">
                  <c:v>0.4</c:v>
                </c:pt>
                <c:pt idx="3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64.927857935627074</c:v>
                </c:pt>
                <c:pt idx="1">
                  <c:v>69.666666666666671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35.072142064372919</c:v>
                </c:pt>
                <c:pt idx="1">
                  <c:v>30.333333333333336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7591424"/>
        <c:axId val="137597312"/>
      </c:barChart>
      <c:catAx>
        <c:axId val="137591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597312"/>
        <c:crosses val="autoZero"/>
        <c:auto val="1"/>
        <c:lblAlgn val="ctr"/>
        <c:lblOffset val="100"/>
        <c:noMultiLvlLbl val="0"/>
      </c:catAx>
      <c:valAx>
        <c:axId val="1375973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5914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30</c:v>
                </c:pt>
                <c:pt idx="1">
                  <c:v>55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626752"/>
        <c:axId val="137628288"/>
      </c:barChart>
      <c:catAx>
        <c:axId val="13762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28288"/>
        <c:crosses val="autoZero"/>
        <c:auto val="1"/>
        <c:lblAlgn val="ctr"/>
        <c:lblOffset val="100"/>
        <c:noMultiLvlLbl val="0"/>
      </c:catAx>
      <c:valAx>
        <c:axId val="13762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2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10.5</c:v>
                </c:pt>
                <c:pt idx="1">
                  <c:v>19.600000000000001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657344"/>
        <c:axId val="137683712"/>
      </c:barChart>
      <c:catAx>
        <c:axId val="1376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83712"/>
        <c:crosses val="autoZero"/>
        <c:auto val="1"/>
        <c:lblAlgn val="ctr"/>
        <c:lblOffset val="100"/>
        <c:noMultiLvlLbl val="0"/>
      </c:catAx>
      <c:valAx>
        <c:axId val="13768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5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19.399999999999999</c:v>
                </c:pt>
                <c:pt idx="1">
                  <c:v>11.8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737344"/>
        <c:axId val="137738880"/>
      </c:barChart>
      <c:catAx>
        <c:axId val="13773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738880"/>
        <c:crosses val="autoZero"/>
        <c:auto val="1"/>
        <c:lblAlgn val="ctr"/>
        <c:lblOffset val="100"/>
        <c:noMultiLvlLbl val="0"/>
      </c:catAx>
      <c:valAx>
        <c:axId val="13773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73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22.47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7852032"/>
        <c:axId val="137853568"/>
      </c:barChart>
      <c:catAx>
        <c:axId val="1378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853568"/>
        <c:crosses val="autoZero"/>
        <c:auto val="1"/>
        <c:lblAlgn val="ctr"/>
        <c:lblOffset val="100"/>
        <c:noMultiLvlLbl val="0"/>
      </c:catAx>
      <c:valAx>
        <c:axId val="13785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852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57</c:v>
                </c:pt>
                <c:pt idx="1">
                  <c:v>57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47</c:v>
                </c:pt>
                <c:pt idx="1">
                  <c:v>47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57056"/>
        <c:axId val="121358592"/>
      </c:barChart>
      <c:catAx>
        <c:axId val="12135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358592"/>
        <c:crosses val="autoZero"/>
        <c:auto val="1"/>
        <c:lblAlgn val="ctr"/>
        <c:lblOffset val="100"/>
        <c:noMultiLvlLbl val="0"/>
      </c:catAx>
      <c:valAx>
        <c:axId val="12135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35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960832"/>
        <c:axId val="137991296"/>
      </c:barChart>
      <c:catAx>
        <c:axId val="13796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91296"/>
        <c:crosses val="autoZero"/>
        <c:auto val="1"/>
        <c:lblAlgn val="ctr"/>
        <c:lblOffset val="100"/>
        <c:noMultiLvlLbl val="0"/>
      </c:catAx>
      <c:valAx>
        <c:axId val="13799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60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22.2</c:v>
                </c:pt>
                <c:pt idx="1">
                  <c:v>16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16.399999999999999</c:v>
                </c:pt>
                <c:pt idx="1">
                  <c:v>12.3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61.4</c:v>
                </c:pt>
                <c:pt idx="1">
                  <c:v>71.7</c:v>
                </c:pt>
                <c:pt idx="2">
                  <c:v>58.7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8137984"/>
        <c:axId val="138139520"/>
      </c:barChart>
      <c:catAx>
        <c:axId val="13813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139520"/>
        <c:crosses val="autoZero"/>
        <c:auto val="1"/>
        <c:lblAlgn val="ctr"/>
        <c:lblOffset val="100"/>
        <c:noMultiLvlLbl val="0"/>
      </c:catAx>
      <c:valAx>
        <c:axId val="138139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81379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202000</c:v>
                </c:pt>
                <c:pt idx="1">
                  <c:v>232548</c:v>
                </c:pt>
                <c:pt idx="2">
                  <c:v>183522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10617</c:v>
                </c:pt>
                <c:pt idx="1">
                  <c:v>36569</c:v>
                </c:pt>
                <c:pt idx="2">
                  <c:v>24037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248960"/>
        <c:axId val="138250496"/>
      </c:barChart>
      <c:catAx>
        <c:axId val="138248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50496"/>
        <c:crosses val="autoZero"/>
        <c:auto val="1"/>
        <c:lblAlgn val="ctr"/>
        <c:lblOffset val="100"/>
        <c:noMultiLvlLbl val="0"/>
      </c:catAx>
      <c:valAx>
        <c:axId val="138250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248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674976</c:v>
                </c:pt>
                <c:pt idx="1">
                  <c:v>751673</c:v>
                </c:pt>
                <c:pt idx="2">
                  <c:v>676052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29603</c:v>
                </c:pt>
                <c:pt idx="1">
                  <c:v>107194</c:v>
                </c:pt>
                <c:pt idx="2">
                  <c:v>80090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310784"/>
        <c:axId val="138312320"/>
      </c:barChart>
      <c:catAx>
        <c:axId val="13831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12320"/>
        <c:crosses val="autoZero"/>
        <c:auto val="1"/>
        <c:lblAlgn val="ctr"/>
        <c:lblOffset val="100"/>
        <c:noMultiLvlLbl val="0"/>
      </c:catAx>
      <c:valAx>
        <c:axId val="1383123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310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3.3</c:v>
                </c:pt>
                <c:pt idx="1">
                  <c:v>3.2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2.9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434048"/>
        <c:axId val="138435584"/>
      </c:barChart>
      <c:catAx>
        <c:axId val="138434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35584"/>
        <c:crosses val="autoZero"/>
        <c:auto val="1"/>
        <c:lblAlgn val="ctr"/>
        <c:lblOffset val="100"/>
        <c:noMultiLvlLbl val="0"/>
      </c:catAx>
      <c:valAx>
        <c:axId val="1384355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434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27.6</c:v>
                </c:pt>
                <c:pt idx="1">
                  <c:v>29.4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32.9</c:v>
                </c:pt>
                <c:pt idx="1">
                  <c:v>34.6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618752"/>
        <c:axId val="138620288"/>
      </c:barChart>
      <c:catAx>
        <c:axId val="13861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620288"/>
        <c:crosses val="autoZero"/>
        <c:auto val="1"/>
        <c:lblAlgn val="ctr"/>
        <c:lblOffset val="100"/>
        <c:noMultiLvlLbl val="0"/>
      </c:catAx>
      <c:valAx>
        <c:axId val="138620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6187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294.839</c:v>
                </c:pt>
                <c:pt idx="1">
                  <c:v>300.68900000000002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700672"/>
        <c:axId val="138702208"/>
      </c:barChart>
      <c:catAx>
        <c:axId val="138700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02208"/>
        <c:crosses val="autoZero"/>
        <c:auto val="1"/>
        <c:lblAlgn val="ctr"/>
        <c:lblOffset val="100"/>
        <c:noMultiLvlLbl val="0"/>
      </c:catAx>
      <c:valAx>
        <c:axId val="138702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00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9211.7000000000007</c:v>
                </c:pt>
                <c:pt idx="1">
                  <c:v>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741248"/>
        <c:axId val="138742784"/>
      </c:barChart>
      <c:catAx>
        <c:axId val="13874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42784"/>
        <c:crosses val="autoZero"/>
        <c:auto val="1"/>
        <c:lblAlgn val="ctr"/>
        <c:lblOffset val="100"/>
        <c:noMultiLvlLbl val="0"/>
      </c:catAx>
      <c:valAx>
        <c:axId val="13874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4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106</c:v>
                </c:pt>
                <c:pt idx="1">
                  <c:v>102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93</c:v>
                </c:pt>
                <c:pt idx="1">
                  <c:v>90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02688"/>
        <c:axId val="138804224"/>
      </c:barChart>
      <c:catAx>
        <c:axId val="1388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4224"/>
        <c:crosses val="autoZero"/>
        <c:auto val="1"/>
        <c:lblAlgn val="ctr"/>
        <c:lblOffset val="100"/>
        <c:noMultiLvlLbl val="0"/>
      </c:catAx>
      <c:valAx>
        <c:axId val="13880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26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12912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12205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22715</v>
      </c>
      <c r="C4" s="35">
        <v>11041</v>
      </c>
      <c r="D4" s="63">
        <v>11674</v>
      </c>
      <c r="E4" s="211"/>
    </row>
    <row r="5" spans="1:5" ht="30" x14ac:dyDescent="0.25">
      <c r="A5" s="201" t="s">
        <v>716</v>
      </c>
      <c r="B5" s="72">
        <v>27474</v>
      </c>
      <c r="C5" s="61">
        <v>13571</v>
      </c>
      <c r="D5" s="111">
        <v>13903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3380</v>
      </c>
      <c r="C4" s="71">
        <v>4338</v>
      </c>
    </row>
    <row r="5" spans="1:6" x14ac:dyDescent="0.25">
      <c r="A5" s="286" t="s">
        <v>719</v>
      </c>
      <c r="B5" s="214">
        <v>1212</v>
      </c>
      <c r="C5" s="214">
        <v>1552</v>
      </c>
    </row>
    <row r="6" spans="1:6" x14ac:dyDescent="0.25">
      <c r="A6" s="286" t="s">
        <v>720</v>
      </c>
      <c r="B6" s="214">
        <v>1863</v>
      </c>
      <c r="C6" s="214">
        <v>1959</v>
      </c>
    </row>
    <row r="7" spans="1:6" x14ac:dyDescent="0.25">
      <c r="A7" s="286" t="s">
        <v>721</v>
      </c>
      <c r="B7" s="214">
        <v>3820</v>
      </c>
      <c r="C7" s="214">
        <v>3107</v>
      </c>
    </row>
    <row r="8" spans="1:6" x14ac:dyDescent="0.25">
      <c r="A8" s="286" t="s">
        <v>722</v>
      </c>
      <c r="B8" s="214">
        <v>26</v>
      </c>
      <c r="C8" s="214">
        <v>63</v>
      </c>
    </row>
    <row r="9" spans="1:6" x14ac:dyDescent="0.25">
      <c r="A9" s="286" t="s">
        <v>723</v>
      </c>
      <c r="B9" s="214">
        <v>1267</v>
      </c>
      <c r="C9" s="214">
        <v>1072</v>
      </c>
    </row>
    <row r="10" spans="1:6" ht="30" x14ac:dyDescent="0.25">
      <c r="A10" s="293" t="s">
        <v>724</v>
      </c>
      <c r="B10" s="214">
        <v>2181</v>
      </c>
      <c r="C10" s="214">
        <v>400</v>
      </c>
    </row>
    <row r="11" spans="1:6" x14ac:dyDescent="0.25">
      <c r="A11" s="286" t="s">
        <v>887</v>
      </c>
      <c r="B11" s="214">
        <v>487</v>
      </c>
      <c r="C11" s="214">
        <v>800</v>
      </c>
    </row>
    <row r="12" spans="1:6" x14ac:dyDescent="0.25">
      <c r="A12" s="294" t="s">
        <v>16</v>
      </c>
      <c r="B12" s="1">
        <f>SUM(B4:B11)</f>
        <v>14236</v>
      </c>
      <c r="C12" s="1">
        <f>SUM(C4:C11)</f>
        <v>13291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4015</v>
      </c>
      <c r="C19" s="71">
        <v>4570</v>
      </c>
    </row>
    <row r="20" spans="1:3" x14ac:dyDescent="0.25">
      <c r="A20" s="286" t="s">
        <v>719</v>
      </c>
      <c r="B20" s="214">
        <v>582</v>
      </c>
      <c r="C20" s="214">
        <v>736</v>
      </c>
    </row>
    <row r="21" spans="1:3" x14ac:dyDescent="0.25">
      <c r="A21" s="286" t="s">
        <v>720</v>
      </c>
      <c r="B21" s="214">
        <v>1567</v>
      </c>
      <c r="C21" s="214">
        <v>1725</v>
      </c>
    </row>
    <row r="22" spans="1:3" x14ac:dyDescent="0.25">
      <c r="A22" s="286" t="s">
        <v>721</v>
      </c>
      <c r="B22" s="214">
        <v>3839</v>
      </c>
      <c r="C22" s="214">
        <v>3033</v>
      </c>
    </row>
    <row r="23" spans="1:3" x14ac:dyDescent="0.25">
      <c r="A23" s="286" t="s">
        <v>722</v>
      </c>
      <c r="B23" s="214">
        <v>12</v>
      </c>
      <c r="C23" s="214">
        <v>31</v>
      </c>
    </row>
    <row r="24" spans="1:3" x14ac:dyDescent="0.25">
      <c r="A24" s="286" t="s">
        <v>723</v>
      </c>
      <c r="B24" s="214">
        <v>889</v>
      </c>
      <c r="C24" s="214">
        <v>783</v>
      </c>
    </row>
    <row r="25" spans="1:3" ht="30" x14ac:dyDescent="0.25">
      <c r="A25" s="293" t="s">
        <v>724</v>
      </c>
      <c r="B25" s="214">
        <v>1521</v>
      </c>
      <c r="C25" s="214">
        <v>324</v>
      </c>
    </row>
    <row r="26" spans="1:3" x14ac:dyDescent="0.25">
      <c r="A26" s="286" t="s">
        <v>887</v>
      </c>
      <c r="B26" s="214">
        <v>447</v>
      </c>
      <c r="C26" s="214">
        <v>991</v>
      </c>
    </row>
    <row r="27" spans="1:3" x14ac:dyDescent="0.25">
      <c r="A27" s="294" t="s">
        <v>16</v>
      </c>
      <c r="B27" s="1">
        <f>SUM(B19:B26)</f>
        <v>12872</v>
      </c>
      <c r="C27" s="1">
        <f>SUM(C19:C26)</f>
        <v>12193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76.290000000000006</v>
      </c>
      <c r="C4" s="1018">
        <v>73.510000000000005</v>
      </c>
      <c r="D4" s="1018">
        <v>79.040000000000006</v>
      </c>
      <c r="E4" s="1019">
        <v>108</v>
      </c>
      <c r="F4" s="1019">
        <v>176.2</v>
      </c>
      <c r="G4" s="1020">
        <v>45.3</v>
      </c>
      <c r="H4" s="1021">
        <v>43.8</v>
      </c>
      <c r="I4" s="1022">
        <v>46.8</v>
      </c>
      <c r="J4" s="1019">
        <v>19.399999999999999</v>
      </c>
    </row>
    <row r="5" spans="1:12" x14ac:dyDescent="0.25">
      <c r="A5" s="498">
        <v>2021</v>
      </c>
      <c r="B5" s="757">
        <v>75.03</v>
      </c>
      <c r="C5" s="758">
        <v>71.64</v>
      </c>
      <c r="D5" s="758">
        <v>78.59</v>
      </c>
      <c r="E5" s="1023">
        <v>107</v>
      </c>
      <c r="F5" s="1023">
        <v>177.3</v>
      </c>
      <c r="G5" s="1024">
        <v>45.4</v>
      </c>
      <c r="H5" s="1025">
        <v>43.8</v>
      </c>
      <c r="I5" s="1026">
        <v>46.9</v>
      </c>
      <c r="J5" s="1023">
        <v>11.8</v>
      </c>
    </row>
    <row r="6" spans="1:12" x14ac:dyDescent="0.25">
      <c r="A6" s="499">
        <v>2022</v>
      </c>
      <c r="B6" s="1011">
        <v>75.25</v>
      </c>
      <c r="C6" s="1012">
        <v>71.739999999999995</v>
      </c>
      <c r="D6" s="1012">
        <v>78.38</v>
      </c>
      <c r="E6" s="1013">
        <v>105</v>
      </c>
      <c r="F6" s="1013">
        <v>178</v>
      </c>
      <c r="G6" s="1014">
        <v>45.5</v>
      </c>
      <c r="H6" s="1015">
        <v>43.9</v>
      </c>
      <c r="I6" s="1016">
        <v>47</v>
      </c>
      <c r="J6" s="1013">
        <v>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19.399999999999999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11.8</v>
      </c>
    </row>
    <row r="13" spans="1:12" x14ac:dyDescent="0.25">
      <c r="A13" s="633">
        <f t="shared" si="0"/>
        <v>2022</v>
      </c>
      <c r="B13" s="627">
        <f t="shared" si="1"/>
        <v>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7497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8375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33.299999999999997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63363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1967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7038</v>
      </c>
      <c r="C5" s="70">
        <v>7767</v>
      </c>
      <c r="D5" s="55">
        <v>4094</v>
      </c>
      <c r="E5" s="110">
        <v>3673</v>
      </c>
      <c r="F5" s="55">
        <v>30.2</v>
      </c>
      <c r="G5" s="55">
        <v>32.9</v>
      </c>
      <c r="H5" s="110">
        <v>27.6</v>
      </c>
      <c r="I5" s="55"/>
      <c r="J5" s="70"/>
      <c r="K5" s="55"/>
      <c r="L5" s="55"/>
      <c r="M5" s="71">
        <v>99</v>
      </c>
      <c r="N5" s="71">
        <v>93</v>
      </c>
      <c r="O5" s="71">
        <v>106</v>
      </c>
    </row>
    <row r="6" spans="1:16" x14ac:dyDescent="0.25">
      <c r="A6" s="215">
        <v>2021</v>
      </c>
      <c r="B6" s="212">
        <v>7284</v>
      </c>
      <c r="C6" s="212">
        <v>8132</v>
      </c>
      <c r="D6" s="58">
        <v>4265</v>
      </c>
      <c r="E6" s="160">
        <v>3867</v>
      </c>
      <c r="F6" s="58">
        <v>31.9</v>
      </c>
      <c r="G6" s="58">
        <v>34.6</v>
      </c>
      <c r="H6" s="160">
        <v>29.4</v>
      </c>
      <c r="I6" s="58">
        <v>49619</v>
      </c>
      <c r="J6" s="212">
        <v>2442</v>
      </c>
      <c r="K6" s="58">
        <v>1104</v>
      </c>
      <c r="L6" s="58">
        <v>1338</v>
      </c>
      <c r="M6" s="214">
        <v>96</v>
      </c>
      <c r="N6" s="214">
        <v>90</v>
      </c>
      <c r="O6" s="214">
        <v>102</v>
      </c>
    </row>
    <row r="7" spans="1:16" x14ac:dyDescent="0.25">
      <c r="A7" s="229">
        <v>2022</v>
      </c>
      <c r="B7" s="167">
        <v>7497</v>
      </c>
      <c r="C7" s="167">
        <v>8375</v>
      </c>
      <c r="D7" s="94">
        <v>4345</v>
      </c>
      <c r="E7" s="169">
        <v>4030</v>
      </c>
      <c r="F7" s="94">
        <v>33.299999999999997</v>
      </c>
      <c r="G7" s="58">
        <v>35.6</v>
      </c>
      <c r="H7" s="160">
        <v>31.2</v>
      </c>
      <c r="I7" s="94">
        <v>55594</v>
      </c>
      <c r="J7" s="167">
        <v>2133</v>
      </c>
      <c r="K7" s="94">
        <v>963</v>
      </c>
      <c r="L7" s="94">
        <v>1170</v>
      </c>
      <c r="M7" s="214">
        <v>85</v>
      </c>
      <c r="N7" s="214">
        <v>79</v>
      </c>
      <c r="O7" s="214">
        <v>91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63363</v>
      </c>
      <c r="J8" s="1072">
        <v>1967</v>
      </c>
      <c r="K8" s="1073">
        <v>862</v>
      </c>
      <c r="L8" s="1073">
        <v>1105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49619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55594</v>
      </c>
      <c r="F14" s="514">
        <f>A5</f>
        <v>2020</v>
      </c>
      <c r="G14" s="310">
        <f>IF(ISBLANK(E5),"",E5)</f>
        <v>3673</v>
      </c>
      <c r="H14" s="310">
        <f>IF(ISBLANK(D5),"",D5)</f>
        <v>4094</v>
      </c>
      <c r="K14" s="514">
        <f>A6</f>
        <v>2021</v>
      </c>
      <c r="L14" s="310">
        <f>IF(ISBLANK(L6),"",L6)</f>
        <v>1338</v>
      </c>
      <c r="M14" s="310">
        <f>IF(ISBLANK(K6),"",K6)</f>
        <v>1104</v>
      </c>
    </row>
    <row r="15" spans="1:16" x14ac:dyDescent="0.25">
      <c r="A15" s="481">
        <f>A8</f>
        <v>2023</v>
      </c>
      <c r="B15" s="311">
        <f t="shared" si="0"/>
        <v>63363</v>
      </c>
      <c r="F15" s="486">
        <f t="shared" ref="F15:F16" si="1">A6</f>
        <v>2021</v>
      </c>
      <c r="G15" s="479">
        <f t="shared" ref="G15:G16" si="2">IF(ISBLANK(E6),"",E6)</f>
        <v>3867</v>
      </c>
      <c r="H15" s="479">
        <f t="shared" ref="H15:H16" si="3">IF(ISBLANK(D6),"",D6)</f>
        <v>4265</v>
      </c>
      <c r="K15" s="486">
        <f>A7</f>
        <v>2022</v>
      </c>
      <c r="L15" s="479">
        <f t="shared" ref="L15:L16" si="4">IF(ISBLANK(L7),"",L7)</f>
        <v>1170</v>
      </c>
      <c r="M15" s="479">
        <f t="shared" ref="M15:M16" si="5">IF(ISBLANK(K7),"",K7)</f>
        <v>963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4030</v>
      </c>
      <c r="H16" s="311">
        <f t="shared" si="3"/>
        <v>4345</v>
      </c>
      <c r="K16" s="481">
        <f>A8</f>
        <v>2023</v>
      </c>
      <c r="L16" s="311">
        <f t="shared" si="4"/>
        <v>1105</v>
      </c>
      <c r="M16" s="311">
        <f t="shared" si="5"/>
        <v>862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7038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7284</v>
      </c>
      <c r="C21" s="373"/>
      <c r="D21" s="197"/>
      <c r="F21" s="514">
        <f>A5</f>
        <v>2020</v>
      </c>
      <c r="G21" s="310">
        <f>IF(ISBLANK(E5),"",E5)</f>
        <v>3673</v>
      </c>
      <c r="H21" s="310">
        <f>IF(ISBLANK(D5),"",D5)</f>
        <v>4094</v>
      </c>
      <c r="K21" s="514">
        <f>A6</f>
        <v>2021</v>
      </c>
      <c r="L21" s="310">
        <f>IF(ISBLANK(L6),"",L6)</f>
        <v>1338</v>
      </c>
      <c r="M21" s="310">
        <f>IF(ISBLANK(K6),"",K6)</f>
        <v>1104</v>
      </c>
    </row>
    <row r="22" spans="1:15" x14ac:dyDescent="0.25">
      <c r="A22" s="481">
        <f t="shared" si="6"/>
        <v>2022</v>
      </c>
      <c r="B22" s="311">
        <f t="shared" si="7"/>
        <v>7497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3867</v>
      </c>
      <c r="H22" s="479">
        <f t="shared" ref="H22:H23" si="10">IF(ISBLANK(D6),"",D6)</f>
        <v>4265</v>
      </c>
      <c r="K22" s="486">
        <f>A7</f>
        <v>2022</v>
      </c>
      <c r="L22" s="479">
        <f>IF(ISBLANK(L7),"",L7)</f>
        <v>1170</v>
      </c>
      <c r="M22" s="479">
        <f>IF(ISBLANK(K7),"",K7)</f>
        <v>963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4030</v>
      </c>
      <c r="H23" s="311">
        <f t="shared" si="10"/>
        <v>4345</v>
      </c>
      <c r="K23" s="481">
        <f>A8</f>
        <v>2023</v>
      </c>
      <c r="L23" s="311">
        <f>IF(ISBLANK(L8),"",L8)</f>
        <v>1105</v>
      </c>
      <c r="M23" s="311">
        <f>IF(ISBLANK(K8),"",K8)</f>
        <v>862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7038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7284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7497</v>
      </c>
      <c r="C28" s="373"/>
      <c r="D28" s="197"/>
      <c r="F28" s="514">
        <f>A5</f>
        <v>2020</v>
      </c>
      <c r="G28" s="310">
        <f>IF(ISBLANK(H5),"",H5)</f>
        <v>27.6</v>
      </c>
      <c r="H28" s="310">
        <f>IF(ISBLANK(G5),"",G5)</f>
        <v>32.9</v>
      </c>
      <c r="K28" s="514">
        <f>A5</f>
        <v>2020</v>
      </c>
      <c r="L28" s="310">
        <f>IF(ISBLANK(O5),"",O5)</f>
        <v>106</v>
      </c>
      <c r="M28" s="310">
        <f>IF(ISBLANK(N5),"",N5)</f>
        <v>93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29.4</v>
      </c>
      <c r="H29" s="479">
        <f t="shared" ref="H29:H30" si="15">IF(ISBLANK(G6),"",G6)</f>
        <v>34.6</v>
      </c>
      <c r="K29" s="486">
        <f t="shared" ref="K29:K30" si="16">A6</f>
        <v>2021</v>
      </c>
      <c r="L29" s="479">
        <f t="shared" ref="L29:L30" si="17">IF(ISBLANK(O6),"",O6)</f>
        <v>102</v>
      </c>
      <c r="M29" s="479">
        <f t="shared" ref="M29:M30" si="18">IF(ISBLANK(N6),"",N6)</f>
        <v>90</v>
      </c>
    </row>
    <row r="30" spans="1:15" x14ac:dyDescent="0.25">
      <c r="F30" s="481">
        <f t="shared" si="13"/>
        <v>2022</v>
      </c>
      <c r="G30" s="311">
        <f t="shared" si="14"/>
        <v>31.2</v>
      </c>
      <c r="H30" s="311">
        <f t="shared" si="15"/>
        <v>35.6</v>
      </c>
      <c r="K30" s="481">
        <f t="shared" si="16"/>
        <v>2022</v>
      </c>
      <c r="L30" s="311">
        <f t="shared" si="17"/>
        <v>91</v>
      </c>
      <c r="M30" s="311">
        <f t="shared" si="18"/>
        <v>79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27.6</v>
      </c>
      <c r="H35" s="310">
        <f>IF(ISBLANK(G5),"",G5)</f>
        <v>32.9</v>
      </c>
      <c r="K35" s="514">
        <f>A5</f>
        <v>2020</v>
      </c>
      <c r="L35" s="310">
        <f>IF(ISBLANK(O5),"",O5)</f>
        <v>106</v>
      </c>
      <c r="M35" s="310">
        <f>IF(ISBLANK(N5),"",N5)</f>
        <v>93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29.4</v>
      </c>
      <c r="H36" s="479">
        <f t="shared" ref="H36:H37" si="21">IF(ISBLANK(G6),"",G6)</f>
        <v>34.6</v>
      </c>
      <c r="K36" s="486">
        <f t="shared" ref="K36:K37" si="22">A6</f>
        <v>2021</v>
      </c>
      <c r="L36" s="479">
        <f t="shared" ref="L36:L37" si="23">IF(ISBLANK(O6),"",O6)</f>
        <v>102</v>
      </c>
      <c r="M36" s="479">
        <f t="shared" ref="M36:M37" si="24">IF(ISBLANK(N6),"",N6)</f>
        <v>90</v>
      </c>
    </row>
    <row r="37" spans="6:15" x14ac:dyDescent="0.25">
      <c r="F37" s="481">
        <f t="shared" si="19"/>
        <v>2022</v>
      </c>
      <c r="G37" s="311">
        <f t="shared" si="20"/>
        <v>31.2</v>
      </c>
      <c r="H37" s="311">
        <f t="shared" si="21"/>
        <v>35.6</v>
      </c>
      <c r="K37" s="481">
        <f t="shared" si="22"/>
        <v>2022</v>
      </c>
      <c r="L37" s="311">
        <f t="shared" si="23"/>
        <v>91</v>
      </c>
      <c r="M37" s="311">
        <f t="shared" si="24"/>
        <v>79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19.5</v>
      </c>
      <c r="C6" s="35">
        <v>22</v>
      </c>
      <c r="D6" s="63">
        <v>17.3</v>
      </c>
      <c r="E6" s="35">
        <v>53.6</v>
      </c>
      <c r="F6" s="35">
        <v>49.9</v>
      </c>
      <c r="G6" s="35">
        <v>56.7</v>
      </c>
      <c r="H6" s="292">
        <v>26.9</v>
      </c>
      <c r="I6" s="35">
        <v>28.1</v>
      </c>
      <c r="J6" s="63">
        <v>25.9</v>
      </c>
      <c r="M6" s="127" t="s">
        <v>16</v>
      </c>
      <c r="N6" s="935">
        <f>IF(ISBLANK(B8),"",B8)</f>
        <v>15.9</v>
      </c>
      <c r="O6" s="935">
        <f>IF(ISBLANK(E8),"",E8)</f>
        <v>55</v>
      </c>
      <c r="P6" s="128">
        <f>IF(ISBLANK(H8),"",H8)</f>
        <v>29.1</v>
      </c>
    </row>
    <row r="7" spans="1:19" x14ac:dyDescent="0.25">
      <c r="A7" s="286">
        <v>2022</v>
      </c>
      <c r="B7" s="167">
        <v>17.8</v>
      </c>
      <c r="C7" s="94">
        <v>19.899999999999999</v>
      </c>
      <c r="D7" s="169">
        <v>16</v>
      </c>
      <c r="E7" s="94">
        <v>53.5</v>
      </c>
      <c r="F7" s="94">
        <v>50.6</v>
      </c>
      <c r="G7" s="94">
        <v>56</v>
      </c>
      <c r="H7" s="167">
        <v>28.7</v>
      </c>
      <c r="I7" s="94">
        <v>29.5</v>
      </c>
      <c r="J7" s="169">
        <v>28</v>
      </c>
    </row>
    <row r="8" spans="1:19" x14ac:dyDescent="0.25">
      <c r="A8" s="218">
        <v>2023</v>
      </c>
      <c r="B8" s="167">
        <v>15.9</v>
      </c>
      <c r="C8" s="94">
        <v>15.9</v>
      </c>
      <c r="D8" s="169">
        <v>15.9</v>
      </c>
      <c r="E8" s="94">
        <v>55</v>
      </c>
      <c r="F8" s="94">
        <v>52.2</v>
      </c>
      <c r="G8" s="94">
        <v>57.2</v>
      </c>
      <c r="H8" s="167">
        <v>29.1</v>
      </c>
      <c r="I8" s="94">
        <v>31.9</v>
      </c>
      <c r="J8" s="169">
        <v>26.9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15.9</v>
      </c>
      <c r="O12" s="936">
        <f>IF(ISBLANK(G8),"",G8)</f>
        <v>57.2</v>
      </c>
      <c r="P12" s="938">
        <f>IF(ISBLANK(J8),"",J8)</f>
        <v>26.9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15.9</v>
      </c>
      <c r="O13" s="937">
        <f>IF(ISBLANK(F8),"",F8)</f>
        <v>52.2</v>
      </c>
      <c r="P13" s="939">
        <f>IF(ISBLANK(I8),"",I8)</f>
        <v>31.9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15.9</v>
      </c>
      <c r="O20" s="935">
        <f>IF(ISBLANK(E8),"",E8)</f>
        <v>55</v>
      </c>
      <c r="P20" s="940">
        <f>IF(ISBLANK(H8),"",H8)</f>
        <v>29.1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15.9</v>
      </c>
      <c r="O24" s="936">
        <f>IF(ISBLANK(G8),"",G8)</f>
        <v>57.2</v>
      </c>
      <c r="P24" s="938">
        <f>IF(ISBLANK(J8),"",J8)</f>
        <v>26.9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15.9</v>
      </c>
      <c r="O25" s="937">
        <f>IF(ISBLANK(F8),"",F8)</f>
        <v>52.2</v>
      </c>
      <c r="P25" s="939">
        <f>IF(ISBLANK(I8),"",I8)</f>
        <v>31.9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2031535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80883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1926809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76713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5409185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215360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393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1538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92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264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537757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35.299999999999997</v>
      </c>
      <c r="E20" s="600">
        <v>37.700000000000003</v>
      </c>
      <c r="F20" s="600">
        <v>36.1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17.600000000000001</v>
      </c>
      <c r="E21" s="751">
        <v>20.2</v>
      </c>
      <c r="F21" s="751">
        <v>19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4.7</v>
      </c>
      <c r="E22" s="752">
        <v>0.4</v>
      </c>
      <c r="F22" s="752">
        <v>0.4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36.1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44.5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36.1</v>
      </c>
      <c r="C30" s="204" t="s">
        <v>493</v>
      </c>
    </row>
    <row r="31" spans="1:11" x14ac:dyDescent="0.25">
      <c r="A31" s="698" t="s">
        <v>1430</v>
      </c>
      <c r="B31" s="734">
        <f>F21</f>
        <v>19</v>
      </c>
    </row>
    <row r="32" spans="1:11" x14ac:dyDescent="0.25">
      <c r="A32" s="698" t="s">
        <v>1431</v>
      </c>
      <c r="B32" s="734">
        <f>F22</f>
        <v>0.4</v>
      </c>
    </row>
    <row r="33" spans="1:2" x14ac:dyDescent="0.25">
      <c r="A33" s="699" t="s">
        <v>1432</v>
      </c>
      <c r="B33" s="732">
        <f>100-(B30+B31+B32)</f>
        <v>44.5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381</v>
      </c>
      <c r="C4" s="71">
        <v>18</v>
      </c>
      <c r="D4" s="71">
        <v>26</v>
      </c>
      <c r="G4" s="217">
        <f>A4</f>
        <v>2021</v>
      </c>
      <c r="H4" s="289">
        <f>IF(ISBLANK(C4),"",C4)</f>
        <v>18</v>
      </c>
      <c r="I4" s="289">
        <f>IF(ISBLANK(D4),"",D4)</f>
        <v>26</v>
      </c>
    </row>
    <row r="5" spans="1:9" x14ac:dyDescent="0.25">
      <c r="A5" s="286">
        <v>2022</v>
      </c>
      <c r="B5" s="214">
        <v>393</v>
      </c>
      <c r="C5" s="214">
        <v>19</v>
      </c>
      <c r="D5" s="214">
        <v>30</v>
      </c>
      <c r="G5" s="286">
        <f t="shared" ref="G5:G6" si="0">A5</f>
        <v>2022</v>
      </c>
      <c r="H5" s="290">
        <f t="shared" ref="H5:H6" si="1">IF(ISBLANK(C5),"",C5)</f>
        <v>19</v>
      </c>
      <c r="I5" s="290">
        <f t="shared" ref="I5:I6" si="2">IF(ISBLANK(D5),"",D5)</f>
        <v>30</v>
      </c>
    </row>
    <row r="6" spans="1:9" x14ac:dyDescent="0.25">
      <c r="A6" s="218">
        <v>2023</v>
      </c>
      <c r="B6" s="168">
        <v>393</v>
      </c>
      <c r="C6" s="168">
        <v>18</v>
      </c>
      <c r="D6" s="168">
        <v>24</v>
      </c>
      <c r="G6" s="219">
        <f t="shared" si="0"/>
        <v>2023</v>
      </c>
      <c r="H6" s="291">
        <f t="shared" si="1"/>
        <v>18</v>
      </c>
      <c r="I6" s="291">
        <f t="shared" si="2"/>
        <v>24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18</v>
      </c>
      <c r="I12" s="289">
        <f>IF(ISBLANK(D4),"",D4)</f>
        <v>26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19</v>
      </c>
      <c r="I13" s="290">
        <f t="shared" si="4"/>
        <v>30</v>
      </c>
    </row>
    <row r="14" spans="1:9" x14ac:dyDescent="0.25">
      <c r="G14" s="219">
        <f t="shared" si="3"/>
        <v>2023</v>
      </c>
      <c r="H14" s="291">
        <f t="shared" ref="H14:I14" si="5">IF(ISBLANK(C6),"",C6)</f>
        <v>18</v>
      </c>
      <c r="I14" s="291">
        <f t="shared" si="5"/>
        <v>24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1271</v>
      </c>
      <c r="C23" s="71">
        <v>79</v>
      </c>
      <c r="D23" s="71">
        <v>162</v>
      </c>
      <c r="G23" s="217">
        <f>A23</f>
        <v>2021</v>
      </c>
      <c r="H23" s="289">
        <f>IF(ISBLANK(C23),"",C23)</f>
        <v>79</v>
      </c>
      <c r="I23" s="289">
        <f>IF(ISBLANK(D23),"",D23)</f>
        <v>162</v>
      </c>
    </row>
    <row r="24" spans="1:13" x14ac:dyDescent="0.25">
      <c r="A24" s="286">
        <v>2022</v>
      </c>
      <c r="B24" s="214">
        <v>1369</v>
      </c>
      <c r="C24" s="214">
        <v>110</v>
      </c>
      <c r="D24" s="214">
        <v>203</v>
      </c>
      <c r="G24" s="286">
        <f t="shared" ref="G24:G25" si="6">A24</f>
        <v>2022</v>
      </c>
      <c r="H24" s="290">
        <f t="shared" ref="H24:H25" si="7">IF(ISBLANK(C24),"",C24)</f>
        <v>110</v>
      </c>
      <c r="I24" s="290">
        <f t="shared" ref="I24:I25" si="8">IF(ISBLANK(D24),"",D24)</f>
        <v>203</v>
      </c>
    </row>
    <row r="25" spans="1:13" x14ac:dyDescent="0.25">
      <c r="A25" s="218">
        <v>2023</v>
      </c>
      <c r="B25" s="168">
        <v>1538</v>
      </c>
      <c r="C25" s="168">
        <v>92</v>
      </c>
      <c r="D25" s="168">
        <v>264</v>
      </c>
      <c r="G25" s="219">
        <f t="shared" si="6"/>
        <v>2023</v>
      </c>
      <c r="H25" s="291">
        <f t="shared" si="7"/>
        <v>92</v>
      </c>
      <c r="I25" s="291">
        <f t="shared" si="8"/>
        <v>264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79</v>
      </c>
      <c r="I31" s="289">
        <f>IF(ISBLANK(D23),"",D23)</f>
        <v>162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110</v>
      </c>
      <c r="I32" s="290">
        <f t="shared" si="10"/>
        <v>203</v>
      </c>
    </row>
    <row r="33" spans="7:9" x14ac:dyDescent="0.25">
      <c r="G33" s="219">
        <f t="shared" si="9"/>
        <v>2023</v>
      </c>
      <c r="H33" s="291">
        <f t="shared" ref="H33:I33" si="11">IF(ISBLANK(C25),"",C25)</f>
        <v>92</v>
      </c>
      <c r="I33" s="291">
        <f t="shared" si="11"/>
        <v>264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1206572</v>
      </c>
      <c r="C4" s="1077">
        <v>46908</v>
      </c>
      <c r="D4" s="110">
        <v>603441</v>
      </c>
      <c r="E4" s="70">
        <v>23460</v>
      </c>
      <c r="F4" s="1076">
        <v>161851</v>
      </c>
      <c r="G4" s="70">
        <v>6292</v>
      </c>
      <c r="H4" s="1078">
        <v>3420224</v>
      </c>
      <c r="I4" s="1077">
        <v>132969</v>
      </c>
    </row>
    <row r="5" spans="1:9" x14ac:dyDescent="0.25">
      <c r="A5" s="587">
        <v>2021</v>
      </c>
      <c r="B5" s="1079">
        <v>1563267</v>
      </c>
      <c r="C5" s="1080">
        <v>61382</v>
      </c>
      <c r="D5" s="160">
        <v>839932</v>
      </c>
      <c r="E5" s="212">
        <v>32980</v>
      </c>
      <c r="F5" s="1079">
        <v>17754</v>
      </c>
      <c r="G5" s="212">
        <v>697</v>
      </c>
      <c r="H5" s="1081">
        <v>4148289</v>
      </c>
      <c r="I5" s="1080">
        <v>162882</v>
      </c>
    </row>
    <row r="6" spans="1:9" x14ac:dyDescent="0.25">
      <c r="A6" s="588">
        <v>2022</v>
      </c>
      <c r="B6" s="1082">
        <v>1953213</v>
      </c>
      <c r="C6" s="1083">
        <v>77765</v>
      </c>
      <c r="D6" s="169">
        <v>1029998</v>
      </c>
      <c r="E6" s="167">
        <v>41008</v>
      </c>
      <c r="F6" s="1082">
        <v>21023</v>
      </c>
      <c r="G6" s="167">
        <v>837</v>
      </c>
      <c r="H6" s="1084">
        <v>5409185</v>
      </c>
      <c r="I6" s="1083">
        <v>215360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349101</v>
      </c>
      <c r="C4" s="1076">
        <v>1133085</v>
      </c>
      <c r="D4" s="1077">
        <v>44051</v>
      </c>
      <c r="E4" s="1076">
        <v>1154188</v>
      </c>
      <c r="F4" s="1077">
        <v>44872</v>
      </c>
    </row>
    <row r="5" spans="1:6" x14ac:dyDescent="0.25">
      <c r="A5" s="480">
        <v>2021</v>
      </c>
      <c r="B5" s="1081">
        <v>289229</v>
      </c>
      <c r="C5" s="1079">
        <v>1574398</v>
      </c>
      <c r="D5" s="1080">
        <v>61819</v>
      </c>
      <c r="E5" s="1079">
        <v>1458951</v>
      </c>
      <c r="F5" s="1080">
        <v>57286</v>
      </c>
    </row>
    <row r="6" spans="1:6" ht="15.75" thickBot="1" x14ac:dyDescent="0.3">
      <c r="A6" s="960">
        <v>2022</v>
      </c>
      <c r="B6" s="1085">
        <v>537757</v>
      </c>
      <c r="C6" s="1086">
        <v>2031535</v>
      </c>
      <c r="D6" s="1087">
        <v>80883</v>
      </c>
      <c r="E6" s="1086">
        <v>1926809</v>
      </c>
      <c r="F6" s="1087">
        <v>76713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Врњачка Бања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239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25117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105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75.25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178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22715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27474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684</v>
      </c>
      <c r="C63" s="548">
        <f>IF(ISBLANK('DEM2'!C7),"-",'DEM2'!C7)</f>
        <v>755</v>
      </c>
      <c r="D63" s="548"/>
      <c r="E63" s="548">
        <f>IF(ISBLANK('DEM2'!D8),"-",'DEM2'!D8)</f>
        <v>714</v>
      </c>
      <c r="F63" s="548">
        <f>IF(ISBLANK('DEM2'!C8),"-",'DEM2'!C8)</f>
        <v>769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871</v>
      </c>
      <c r="C64" s="317">
        <f>IF(ISBLANK('DEM2'!F7),"-",'DEM2'!F7)</f>
        <v>924</v>
      </c>
      <c r="D64" s="789"/>
      <c r="E64" s="317">
        <f>IF(ISBLANK('DEM2'!G8),"-",'DEM2'!G8)</f>
        <v>863</v>
      </c>
      <c r="F64" s="317">
        <f>IF(ISBLANK('DEM2'!F8),"-",'DEM2'!F8)</f>
        <v>955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529</v>
      </c>
      <c r="C65" s="345">
        <f>IF(ISBLANK('DEM2'!I7),"-",'DEM2'!I7)</f>
        <v>543</v>
      </c>
      <c r="D65" s="393"/>
      <c r="E65" s="345">
        <f>IF(ISBLANK('DEM2'!J8),"-",'DEM2'!J8)</f>
        <v>489</v>
      </c>
      <c r="F65" s="345">
        <f>IF(ISBLANK('DEM2'!I8),"-",'DEM2'!I8)</f>
        <v>507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1937</v>
      </c>
      <c r="C66" s="317">
        <f>IF(ISBLANK('DEM2'!L7),"-",'DEM2'!L7)</f>
        <v>2075</v>
      </c>
      <c r="D66" s="395"/>
      <c r="E66" s="317">
        <f>IF(ISBLANK('DEM2'!M8),"-",'DEM2'!M8)</f>
        <v>1928</v>
      </c>
      <c r="F66" s="317">
        <f>IF(ISBLANK('DEM2'!L8),"-",'DEM2'!L8)</f>
        <v>2103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2007</v>
      </c>
      <c r="C67" s="317">
        <f>IF(ISBLANK('DEM2'!O7),"-",'DEM2'!O7)</f>
        <v>2137</v>
      </c>
      <c r="D67" s="395"/>
      <c r="E67" s="317">
        <f>IF(ISBLANK('DEM2'!P8),"-",'DEM2'!P8)</f>
        <v>1877</v>
      </c>
      <c r="F67" s="317">
        <f>IF(ISBLANK('DEM2'!O8),"-",'DEM2'!O8)</f>
        <v>2002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8028</v>
      </c>
      <c r="C68" s="414">
        <f>IF(ISBLANK('DEM2'!R7),"-",'DEM2'!R7)</f>
        <v>7972</v>
      </c>
      <c r="D68" s="420"/>
      <c r="E68" s="414">
        <f>IF(ISBLANK('DEM2'!S8),"-",'DEM2'!S8)</f>
        <v>7811</v>
      </c>
      <c r="F68" s="414">
        <f>IF(ISBLANK('DEM2'!R8),"-",'DEM2'!R8)</f>
        <v>7762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13153</v>
      </c>
      <c r="C69" s="463">
        <f>IF(ISBLANK('DEM2'!U7),"-",'DEM2'!U7)</f>
        <v>12315</v>
      </c>
      <c r="D69" s="799"/>
      <c r="E69" s="463">
        <f>IF(ISBLANK('DEM2'!V8),"-",'DEM2'!V8)</f>
        <v>12912</v>
      </c>
      <c r="F69" s="463">
        <f>IF(ISBLANK('DEM2'!U8),"-",'DEM2'!U8)</f>
        <v>12205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10</v>
      </c>
      <c r="G117" s="801">
        <f>IF(ISBLANK('DEM2'!E25),"-",'DEM2'!E25)</f>
        <v>19.8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7497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8375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33.299999999999997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63363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1967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26.8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53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33.799999999999997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8.6999999999999993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5409185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215360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1029998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389415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41008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1953213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77765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21023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837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2031535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80883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1926809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76713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393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1538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537757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2855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2305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1233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6071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2779</v>
      </c>
      <c r="C300" s="808">
        <f>IF(ISBLANK(POLJ3!C4),"-",POLJ3!C4)</f>
        <v>478</v>
      </c>
      <c r="D300" s="1153">
        <f>IF(ISBLANK(POLJ3!D4),"-",POLJ3!D4)</f>
        <v>2301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3377</v>
      </c>
      <c r="C301" s="789">
        <f>IF(ISBLANK(POLJ3!C5),"-",POLJ3!C5)</f>
        <v>2192</v>
      </c>
      <c r="D301" s="1154">
        <f>IF(ISBLANK(POLJ3!D5),"-",POLJ3!D5)</f>
        <v>1185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</v>
      </c>
      <c r="C302" s="790">
        <f>IF(ISBLANK(POLJ3!C6),"-",POLJ3!C6)</f>
        <v>1</v>
      </c>
      <c r="D302" s="1155">
        <f>IF(ISBLANK(POLJ3!D6),"-",POLJ3!D6)</f>
        <v>2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10</v>
      </c>
      <c r="C303" s="791">
        <f>IF(ISBLANK(POLJ3!C7),"-",POLJ3!C7)</f>
        <v>1</v>
      </c>
      <c r="D303" s="1164">
        <f>IF(ISBLANK(POLJ3!D7),"-",POLJ3!D7)</f>
        <v>9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2855</v>
      </c>
      <c r="C304" s="807">
        <f>IF(ISBLANK(POLJ3!C8),"-",POLJ3!C8)</f>
        <v>473</v>
      </c>
      <c r="D304" s="1122">
        <f>IF(ISBLANK(POLJ3!D8),"-",POLJ3!D8)</f>
        <v>2382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99.14</v>
      </c>
      <c r="C310" s="1123"/>
      <c r="D310" s="3"/>
      <c r="E310" s="5"/>
      <c r="F310" s="5"/>
      <c r="G310" s="815" t="s">
        <v>765</v>
      </c>
      <c r="H310" s="816">
        <f>IF(ISBLANK(POLJ2!H3),"-",POLJ2!H3)</f>
        <v>2311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2269.37</v>
      </c>
      <c r="C311" s="1124"/>
      <c r="D311" s="3"/>
      <c r="E311" s="5"/>
      <c r="F311" s="5"/>
      <c r="G311" s="810" t="s">
        <v>766</v>
      </c>
      <c r="H311" s="248">
        <f>IF(ISBLANK(POLJ2!H4),"-",POLJ2!H4)</f>
        <v>7972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635.70000000000005</v>
      </c>
      <c r="C312" s="1124"/>
      <c r="D312" s="3"/>
      <c r="E312" s="5"/>
      <c r="F312" s="5"/>
      <c r="G312" s="810" t="s">
        <v>767</v>
      </c>
      <c r="H312" s="248">
        <f>IF(ISBLANK(POLJ2!H5),"-",POLJ2!H5)</f>
        <v>8005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5.88</v>
      </c>
      <c r="C313" s="1124"/>
      <c r="D313" s="3"/>
      <c r="E313" s="5"/>
      <c r="F313" s="5"/>
      <c r="G313" s="812" t="s">
        <v>768</v>
      </c>
      <c r="H313" s="249">
        <f>IF(ISBLANK(POLJ2!H6),"-",POLJ2!H6)</f>
        <v>92761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2.81</v>
      </c>
      <c r="C314" s="1124"/>
      <c r="D314" s="3"/>
      <c r="E314" s="5"/>
      <c r="F314" s="5"/>
      <c r="G314" s="814" t="s">
        <v>16</v>
      </c>
      <c r="H314" s="817">
        <f>IF(ISBLANK(POLJ2!H7),"-",POLJ2!H7)</f>
        <v>111049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2641.45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5654.35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226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41.5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780</v>
      </c>
      <c r="I364" s="808">
        <f>IF(ISBLANK(OBRAZ2!I6),"-",OBRAZ2!I6)</f>
        <v>477</v>
      </c>
      <c r="J364" s="808">
        <f>IF(ISBLANK(OBRAZ2!J6),"-",OBRAZ2!J6)</f>
        <v>303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375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105</v>
      </c>
      <c r="I365" s="789">
        <f>IF(ISBLANK(OBRAZ2!I7),"-",OBRAZ2!I7)</f>
        <v>86</v>
      </c>
      <c r="J365" s="789">
        <f>IF(ISBLANK(OBRAZ2!J7),"-",OBRAZ2!J7)</f>
        <v>19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71.599999999999994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55</v>
      </c>
      <c r="I366" s="807">
        <f>IF(ISBLANK(OBRAZ2!I8),"-",OBRAZ2!I8)</f>
        <v>33</v>
      </c>
      <c r="J366" s="807">
        <f>IF(ISBLANK(OBRAZ2!J8),"-",OBRAZ2!J8)</f>
        <v>22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187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1.0825439783491204</v>
      </c>
      <c r="I375" s="850">
        <f>IF(ISBLANK(OBRAZ2!C12),"-",OBRAZ2!C21)</f>
        <v>1.4102564102564104</v>
      </c>
      <c r="J375" s="850">
        <f>IF(ISBLANK(OBRAZ2!D12),"-",OBRAZ2!D21)</f>
        <v>0.38071065989847719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69.959404600811908</v>
      </c>
      <c r="I377" s="851">
        <f>IF(ISBLANK(OBRAZ2!C14),"-",OBRAZ2!C23)</f>
        <v>66.282051282051285</v>
      </c>
      <c r="J377" s="851">
        <f>IF(ISBLANK(OBRAZ2!D14),"-",OBRAZ2!D23)</f>
        <v>75.888324873096451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21.515561569688767</v>
      </c>
      <c r="I379" s="851">
        <f>IF(ISBLANK(OBRAZ2!C16),"-",OBRAZ2!C25)</f>
        <v>21.282051282051281</v>
      </c>
      <c r="J379" s="851">
        <f>IF(ISBLANK(OBRAZ2!D16),"-",OBRAZ2!D25)</f>
        <v>17.512690355329948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7.4424898511502029</v>
      </c>
      <c r="I380" s="852">
        <f>IF(ISBLANK(OBRAZ2!C17),"-",OBRAZ2!C26)</f>
        <v>11.025641025641026</v>
      </c>
      <c r="J380" s="852">
        <f>IF(ISBLANK(OBRAZ2!D17),"-",OBRAZ2!D26)</f>
        <v>6.218274111675127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585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627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316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273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97.7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205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89.1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927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289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3.9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18047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15089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78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0.09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84.9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0.84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90.9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2750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10.9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393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3576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319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362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127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52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141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125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5.0999999999999996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59.6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86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300.68900000000002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21.1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710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8900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68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8900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13193.7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55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16.355319999999999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12</v>
      </c>
      <c r="D696" s="315"/>
      <c r="E696" s="314"/>
      <c r="F696" s="5"/>
      <c r="G696" s="837">
        <v>2012</v>
      </c>
      <c r="H696" s="835">
        <f>IF(ISBLANK(INDEKSI2!B5),"-",INDEKSI2!B5)</f>
        <v>28.7</v>
      </c>
      <c r="I696" s="835">
        <f>IF(ISBLANK(INDEKSI2!C5),"-",INDEKSI2!C5)</f>
        <v>87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55.49</v>
      </c>
      <c r="D697" s="315"/>
      <c r="E697" s="314"/>
      <c r="F697" s="5"/>
      <c r="G697" s="838">
        <v>2013</v>
      </c>
      <c r="H697" s="559">
        <f>IF(ISBLANK(INDEKSI2!B6),"-",INDEKSI2!B6)</f>
        <v>31.84</v>
      </c>
      <c r="I697" s="559">
        <f>IF(ISBLANK(INDEKSI2!C6),"-",INDEKSI2!C6)</f>
        <v>72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33.659999999999997</v>
      </c>
      <c r="I698" s="836">
        <f>IF(ISBLANK(INDEKSI2!C7),"-",INDEKSI2!C7)</f>
        <v>64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183522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24037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676052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80090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8.6999999999999993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26.8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53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33.659999999999997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64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16.355319999999999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55.49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33.01</v>
      </c>
      <c r="C4" s="721">
        <v>55</v>
      </c>
      <c r="D4" s="710"/>
      <c r="E4" s="711"/>
      <c r="F4" s="712"/>
    </row>
    <row r="5" spans="1:6" x14ac:dyDescent="0.25">
      <c r="A5" s="286">
        <v>2012</v>
      </c>
      <c r="B5" s="614">
        <v>28.7</v>
      </c>
      <c r="C5" s="722">
        <v>87</v>
      </c>
      <c r="D5" s="713"/>
      <c r="E5" s="641"/>
      <c r="F5" s="714"/>
    </row>
    <row r="6" spans="1:6" x14ac:dyDescent="0.25">
      <c r="A6" s="286">
        <v>2013</v>
      </c>
      <c r="B6" s="614">
        <v>31.84</v>
      </c>
      <c r="C6" s="722">
        <v>72</v>
      </c>
      <c r="D6" s="715">
        <v>16.355319999999999</v>
      </c>
      <c r="E6" s="609">
        <v>12</v>
      </c>
      <c r="F6" s="716">
        <v>55.49</v>
      </c>
    </row>
    <row r="7" spans="1:6" x14ac:dyDescent="0.25">
      <c r="A7" s="219">
        <v>2014</v>
      </c>
      <c r="B7" s="615">
        <v>33.659999999999997</v>
      </c>
      <c r="C7" s="723">
        <v>64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2855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1233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2305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99.14</v>
      </c>
      <c r="G3" s="217" t="s">
        <v>765</v>
      </c>
      <c r="H3" s="71">
        <v>2311</v>
      </c>
    </row>
    <row r="4" spans="1:9" x14ac:dyDescent="0.25">
      <c r="A4" s="286" t="s">
        <v>760</v>
      </c>
      <c r="B4" s="214">
        <v>2269.37</v>
      </c>
      <c r="G4" s="286" t="s">
        <v>766</v>
      </c>
      <c r="H4" s="214">
        <v>7972</v>
      </c>
    </row>
    <row r="5" spans="1:9" x14ac:dyDescent="0.25">
      <c r="A5" s="286" t="s">
        <v>761</v>
      </c>
      <c r="B5" s="214">
        <v>635.70000000000005</v>
      </c>
      <c r="G5" s="286" t="s">
        <v>767</v>
      </c>
      <c r="H5" s="214">
        <v>8005</v>
      </c>
    </row>
    <row r="6" spans="1:9" x14ac:dyDescent="0.25">
      <c r="A6" s="286" t="s">
        <v>762</v>
      </c>
      <c r="B6" s="214">
        <v>5.88</v>
      </c>
      <c r="G6" s="286" t="s">
        <v>768</v>
      </c>
      <c r="H6" s="214">
        <v>92761</v>
      </c>
    </row>
    <row r="7" spans="1:9" x14ac:dyDescent="0.25">
      <c r="A7" s="286" t="s">
        <v>763</v>
      </c>
      <c r="B7" s="214">
        <v>2.81</v>
      </c>
      <c r="G7" s="1" t="s">
        <v>24</v>
      </c>
      <c r="H7" s="288">
        <v>111049</v>
      </c>
    </row>
    <row r="8" spans="1:9" x14ac:dyDescent="0.25">
      <c r="A8" s="287" t="s">
        <v>764</v>
      </c>
      <c r="B8" s="73">
        <v>2641.45</v>
      </c>
    </row>
    <row r="9" spans="1:9" x14ac:dyDescent="0.25">
      <c r="A9" s="1" t="s">
        <v>24</v>
      </c>
      <c r="B9" s="288">
        <v>5654.35</v>
      </c>
      <c r="I9" s="41" t="s">
        <v>876</v>
      </c>
    </row>
    <row r="10" spans="1:9" x14ac:dyDescent="0.25">
      <c r="G10" s="29" t="s">
        <v>775</v>
      </c>
      <c r="H10" s="58">
        <v>6071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2779</v>
      </c>
      <c r="C4" s="55">
        <v>478</v>
      </c>
      <c r="D4" s="110">
        <v>2301</v>
      </c>
    </row>
    <row r="5" spans="1:4" ht="30" customHeight="1" x14ac:dyDescent="0.25">
      <c r="A5" s="274" t="s">
        <v>884</v>
      </c>
      <c r="B5" s="212">
        <v>3377</v>
      </c>
      <c r="C5" s="58">
        <v>2192</v>
      </c>
      <c r="D5" s="160">
        <v>1185</v>
      </c>
    </row>
    <row r="6" spans="1:4" x14ac:dyDescent="0.25">
      <c r="A6" s="274" t="s">
        <v>772</v>
      </c>
      <c r="B6" s="212">
        <v>3</v>
      </c>
      <c r="C6" s="58">
        <v>1</v>
      </c>
      <c r="D6" s="160">
        <v>2</v>
      </c>
    </row>
    <row r="7" spans="1:4" ht="30" x14ac:dyDescent="0.25">
      <c r="A7" s="274" t="s">
        <v>773</v>
      </c>
      <c r="B7" s="212">
        <v>10</v>
      </c>
      <c r="C7" s="58">
        <v>1</v>
      </c>
      <c r="D7" s="160">
        <v>9</v>
      </c>
    </row>
    <row r="8" spans="1:4" x14ac:dyDescent="0.25">
      <c r="A8" s="201" t="s">
        <v>774</v>
      </c>
      <c r="B8" s="72">
        <v>2855</v>
      </c>
      <c r="C8" s="61">
        <v>473</v>
      </c>
      <c r="D8" s="111">
        <v>2382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33.333333333333329</v>
      </c>
      <c r="C14" s="276">
        <f>D6/B6*100</f>
        <v>66.666666666666657</v>
      </c>
    </row>
    <row r="15" spans="1:4" ht="60" x14ac:dyDescent="0.25">
      <c r="A15" s="277" t="s">
        <v>885</v>
      </c>
      <c r="B15" s="282">
        <f>C5/B5*100</f>
        <v>64.909683150725499</v>
      </c>
      <c r="C15" s="278">
        <f>D5/B5*100</f>
        <v>35.090316849274508</v>
      </c>
    </row>
    <row r="16" spans="1:4" ht="30" x14ac:dyDescent="0.25">
      <c r="A16" s="279" t="s">
        <v>821</v>
      </c>
      <c r="B16" s="283">
        <f>C4/B4*100</f>
        <v>17.2004318100036</v>
      </c>
      <c r="C16" s="280">
        <f>D4/B4*100</f>
        <v>82.799568189996393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33.333333333333329</v>
      </c>
      <c r="C21" s="276">
        <f>C14</f>
        <v>66.666666666666657</v>
      </c>
    </row>
    <row r="22" spans="1:3" ht="60" x14ac:dyDescent="0.25">
      <c r="A22" s="277" t="s">
        <v>823</v>
      </c>
      <c r="B22" s="282">
        <f t="shared" ref="B22:C23" si="0">B15</f>
        <v>64.909683150725499</v>
      </c>
      <c r="C22" s="278">
        <f t="shared" si="0"/>
        <v>35.090316849274508</v>
      </c>
    </row>
    <row r="23" spans="1:3" ht="30" x14ac:dyDescent="0.25">
      <c r="A23" s="279" t="s">
        <v>858</v>
      </c>
      <c r="B23" s="285">
        <f t="shared" si="0"/>
        <v>17.2004318100036</v>
      </c>
      <c r="C23" s="284">
        <f t="shared" si="0"/>
        <v>82.799568189996393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226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41.5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375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71.599999999999994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187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787</v>
      </c>
      <c r="C6" s="973">
        <v>471</v>
      </c>
      <c r="D6" s="945">
        <v>316</v>
      </c>
      <c r="E6" s="973">
        <v>739</v>
      </c>
      <c r="F6" s="973">
        <v>448</v>
      </c>
      <c r="G6" s="945">
        <v>291</v>
      </c>
      <c r="H6" s="599">
        <v>780</v>
      </c>
      <c r="I6" s="616">
        <v>477</v>
      </c>
      <c r="J6" s="945">
        <v>303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45</v>
      </c>
      <c r="C7" s="975">
        <v>34</v>
      </c>
      <c r="D7" s="976">
        <v>11</v>
      </c>
      <c r="E7" s="975">
        <v>60</v>
      </c>
      <c r="F7" s="975">
        <v>49</v>
      </c>
      <c r="G7" s="976">
        <v>11</v>
      </c>
      <c r="H7" s="753">
        <v>105</v>
      </c>
      <c r="I7" s="690">
        <v>86</v>
      </c>
      <c r="J7" s="976">
        <v>19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13</v>
      </c>
      <c r="C8" s="978">
        <v>13</v>
      </c>
      <c r="D8" s="979">
        <v>0</v>
      </c>
      <c r="E8" s="978">
        <v>38</v>
      </c>
      <c r="F8" s="978">
        <v>20</v>
      </c>
      <c r="G8" s="979">
        <v>18</v>
      </c>
      <c r="H8" s="754">
        <v>55</v>
      </c>
      <c r="I8" s="691">
        <v>33</v>
      </c>
      <c r="J8" s="979">
        <v>22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8</v>
      </c>
      <c r="C12" s="600">
        <v>11</v>
      </c>
      <c r="D12" s="600">
        <v>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517</v>
      </c>
      <c r="C14" s="751">
        <v>517</v>
      </c>
      <c r="D14" s="751">
        <v>598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159</v>
      </c>
      <c r="C16" s="1029">
        <v>166</v>
      </c>
      <c r="D16" s="751">
        <v>138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55</v>
      </c>
      <c r="C17" s="752">
        <v>86</v>
      </c>
      <c r="D17" s="752">
        <v>49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1.0825439783491204</v>
      </c>
      <c r="C21" s="289">
        <f>C12/SUM(C12:C17)*100</f>
        <v>1.4102564102564104</v>
      </c>
      <c r="D21" s="289">
        <f>D12/SUM(D12:D17)*100</f>
        <v>0.38071065989847719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69.959404600811908</v>
      </c>
      <c r="C23" s="290">
        <f>C14/SUM(C12:C17)*100</f>
        <v>66.282051282051285</v>
      </c>
      <c r="D23" s="290">
        <f>D14/SUM(D12:D17)*100</f>
        <v>75.888324873096451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21.515561569688767</v>
      </c>
      <c r="C25" s="290">
        <f>C16/SUM(C12:C17)*100</f>
        <v>21.282051282051281</v>
      </c>
      <c r="D25" s="290">
        <f>D16/SUM(D12:D17)*100</f>
        <v>17.512690355329948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7.4424898511502029</v>
      </c>
      <c r="C26" s="291">
        <f>C17/SUM(C12:C17)*100</f>
        <v>11.025641025641026</v>
      </c>
      <c r="D26" s="291">
        <f>D17/SUM(D12:D17)*100</f>
        <v>6.218274111675127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22.2</v>
      </c>
      <c r="C7" s="600">
        <v>16</v>
      </c>
      <c r="D7" s="600">
        <v>29.2</v>
      </c>
    </row>
    <row r="8" spans="1:6" x14ac:dyDescent="0.25">
      <c r="A8" s="695" t="s">
        <v>944</v>
      </c>
      <c r="B8" s="751">
        <v>16.399999999999999</v>
      </c>
      <c r="C8" s="751">
        <v>12.3</v>
      </c>
      <c r="D8" s="751">
        <v>12</v>
      </c>
    </row>
    <row r="9" spans="1:6" x14ac:dyDescent="0.25">
      <c r="A9" s="696" t="s">
        <v>224</v>
      </c>
      <c r="B9" s="752">
        <v>61.4</v>
      </c>
      <c r="C9" s="752">
        <v>71.7</v>
      </c>
      <c r="D9" s="752">
        <v>58.7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22.2</v>
      </c>
      <c r="C13" s="697">
        <f t="shared" ref="C13:D13" si="1">IF(ISBLANK(C7),"",C7)</f>
        <v>16</v>
      </c>
      <c r="D13" s="697">
        <f t="shared" si="1"/>
        <v>29.2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16.399999999999999</v>
      </c>
      <c r="C14" s="698">
        <f t="shared" si="2"/>
        <v>12.3</v>
      </c>
      <c r="D14" s="698">
        <f t="shared" si="2"/>
        <v>12</v>
      </c>
    </row>
    <row r="15" spans="1:6" x14ac:dyDescent="0.25">
      <c r="A15" s="702" t="s">
        <v>1630</v>
      </c>
      <c r="B15" s="699">
        <f t="shared" si="2"/>
        <v>61.4</v>
      </c>
      <c r="C15" s="699">
        <f t="shared" si="2"/>
        <v>71.7</v>
      </c>
      <c r="D15" s="699">
        <f t="shared" si="2"/>
        <v>58.7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22.2</v>
      </c>
      <c r="C18" s="697">
        <f t="shared" ref="C18:D18" si="4">IF(ISBLANK(C7),"",C7)</f>
        <v>16</v>
      </c>
      <c r="D18" s="697">
        <f t="shared" si="4"/>
        <v>29.2</v>
      </c>
    </row>
    <row r="19" spans="1:5" x14ac:dyDescent="0.25">
      <c r="A19" s="701" t="s">
        <v>1632</v>
      </c>
      <c r="B19" s="698">
        <f t="shared" ref="B19:D20" si="5">IF(ISBLANK(B8),"",B8)</f>
        <v>16.399999999999999</v>
      </c>
      <c r="C19" s="698">
        <f t="shared" si="5"/>
        <v>12.3</v>
      </c>
      <c r="D19" s="698">
        <f t="shared" si="5"/>
        <v>12</v>
      </c>
    </row>
    <row r="20" spans="1:5" x14ac:dyDescent="0.25">
      <c r="A20" s="702" t="s">
        <v>1633</v>
      </c>
      <c r="B20" s="699">
        <f t="shared" si="5"/>
        <v>61.4</v>
      </c>
      <c r="C20" s="699">
        <f t="shared" si="5"/>
        <v>71.7</v>
      </c>
      <c r="D20" s="699">
        <f t="shared" si="5"/>
        <v>58.7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96.5</v>
      </c>
      <c r="C5" s="611">
        <v>94.6</v>
      </c>
      <c r="D5" s="1030">
        <v>95.5</v>
      </c>
      <c r="F5" s="28"/>
      <c r="G5" s="693">
        <f>A5</f>
        <v>2020</v>
      </c>
      <c r="H5" s="669">
        <f>IF(ISBLANK(B5),"",B5)</f>
        <v>96.5</v>
      </c>
      <c r="I5" s="618">
        <f t="shared" ref="H5:I7" si="0">IF(ISBLANK(C5),"",C5)</f>
        <v>94.6</v>
      </c>
    </row>
    <row r="6" spans="1:10" x14ac:dyDescent="0.25">
      <c r="A6" s="749">
        <v>2021</v>
      </c>
      <c r="B6" s="601">
        <v>118.5</v>
      </c>
      <c r="C6" s="612">
        <v>118.2</v>
      </c>
      <c r="D6" s="946">
        <v>118.3</v>
      </c>
      <c r="F6" s="44"/>
      <c r="G6" s="693">
        <f t="shared" ref="G6:G7" si="1">A6</f>
        <v>2021</v>
      </c>
      <c r="H6" s="670">
        <f t="shared" si="0"/>
        <v>118.5</v>
      </c>
      <c r="I6" s="619">
        <f t="shared" si="0"/>
        <v>118.2</v>
      </c>
    </row>
    <row r="7" spans="1:10" x14ac:dyDescent="0.25">
      <c r="A7" s="750">
        <v>2022</v>
      </c>
      <c r="B7" s="601">
        <v>106.6</v>
      </c>
      <c r="C7" s="612">
        <v>91.8</v>
      </c>
      <c r="D7" s="946">
        <v>98.9</v>
      </c>
      <c r="F7" s="44"/>
      <c r="G7" s="693">
        <f t="shared" si="1"/>
        <v>2022</v>
      </c>
      <c r="H7" s="671">
        <f t="shared" si="0"/>
        <v>106.6</v>
      </c>
      <c r="I7" s="620">
        <f t="shared" si="0"/>
        <v>91.8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96.5</v>
      </c>
      <c r="I13" s="618">
        <f>IF(ISBLANK(C5),"",C5)</f>
        <v>94.6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118.5</v>
      </c>
      <c r="I14" s="619">
        <f t="shared" si="3"/>
        <v>118.2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106.6</v>
      </c>
      <c r="I15" s="620">
        <f t="shared" si="4"/>
        <v>91.8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Врњачка Бања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239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25117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105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75.25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178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22715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27474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684</v>
      </c>
      <c r="C63" s="548">
        <f>IF(ISBLANK('DEM2'!C7),"-",'DEM2'!C7)</f>
        <v>755</v>
      </c>
      <c r="D63" s="548"/>
      <c r="E63" s="548">
        <f>IF(ISBLANK('DEM2'!D8),"-",'DEM2'!D8)</f>
        <v>714</v>
      </c>
      <c r="F63" s="548">
        <f>IF(ISBLANK('DEM2'!C8),"-",'DEM2'!C8)</f>
        <v>769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871</v>
      </c>
      <c r="C64" s="317">
        <f>IF(ISBLANK('DEM2'!F7),"-",'DEM2'!F7)</f>
        <v>924</v>
      </c>
      <c r="D64" s="789"/>
      <c r="E64" s="317">
        <f>IF(ISBLANK('DEM2'!G8),"-",'DEM2'!G8)</f>
        <v>863</v>
      </c>
      <c r="F64" s="317">
        <f>IF(ISBLANK('DEM2'!F8),"-",'DEM2'!F8)</f>
        <v>955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529</v>
      </c>
      <c r="C65" s="345">
        <f>IF(ISBLANK('DEM2'!I7),"-",'DEM2'!I7)</f>
        <v>543</v>
      </c>
      <c r="D65" s="393"/>
      <c r="E65" s="345">
        <f>IF(ISBLANK('DEM2'!J8),"-",'DEM2'!J8)</f>
        <v>489</v>
      </c>
      <c r="F65" s="345">
        <f>IF(ISBLANK('DEM2'!I8),"-",'DEM2'!I8)</f>
        <v>507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1937</v>
      </c>
      <c r="C66" s="348">
        <f>IF(ISBLANK('DEM2'!L7),"-",'DEM2'!L7)</f>
        <v>2075</v>
      </c>
      <c r="D66" s="394"/>
      <c r="E66" s="348">
        <f>IF(ISBLANK('DEM2'!M8),"-",'DEM2'!M8)</f>
        <v>1928</v>
      </c>
      <c r="F66" s="348">
        <f>IF(ISBLANK('DEM2'!L8),"-",'DEM2'!L8)</f>
        <v>2103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2007</v>
      </c>
      <c r="C67" s="345">
        <f>IF(ISBLANK('DEM2'!O7),"-",'DEM2'!O7)</f>
        <v>2137</v>
      </c>
      <c r="D67" s="393"/>
      <c r="E67" s="345">
        <f>IF(ISBLANK('DEM2'!P8),"-",'DEM2'!P8)</f>
        <v>1877</v>
      </c>
      <c r="F67" s="345">
        <f>IF(ISBLANK('DEM2'!O8),"-",'DEM2'!O8)</f>
        <v>2002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8028</v>
      </c>
      <c r="C68" s="317">
        <f>IF(ISBLANK('DEM2'!R7),"-",'DEM2'!R7)</f>
        <v>7972</v>
      </c>
      <c r="D68" s="395"/>
      <c r="E68" s="317">
        <f>IF(ISBLANK('DEM2'!S8),"-",'DEM2'!S8)</f>
        <v>7811</v>
      </c>
      <c r="F68" s="317">
        <f>IF(ISBLANK('DEM2'!R8),"-",'DEM2'!R8)</f>
        <v>7762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13153</v>
      </c>
      <c r="C69" s="463">
        <f>IF(ISBLANK('DEM2'!U7),"-",'DEM2'!U7)</f>
        <v>12315</v>
      </c>
      <c r="D69" s="799"/>
      <c r="E69" s="463">
        <f>IF(ISBLANK('DEM2'!V8),"-",'DEM2'!V8)</f>
        <v>12912</v>
      </c>
      <c r="F69" s="463">
        <f>IF(ISBLANK('DEM2'!U8),"-",'DEM2'!U8)</f>
        <v>12205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10</v>
      </c>
      <c r="G117" s="801">
        <f>IF(ISBLANK('DEM2'!E25),"-",'DEM2'!E25)</f>
        <v>19.8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7497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8375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33.299999999999997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63363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1967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26.8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53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33.799999999999997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8.6999999999999993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5409185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215360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1029998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389415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41008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1953213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77765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21023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837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2031535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80883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1926809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76713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393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1538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537757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2855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2305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1233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6071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2779</v>
      </c>
      <c r="C300" s="808">
        <f>IF(ISBLANK(POLJ3!C4),"-",POLJ3!C4)</f>
        <v>478</v>
      </c>
      <c r="D300" s="1153">
        <f>IF(ISBLANK(POLJ3!D4),"-",POLJ3!D4)</f>
        <v>2301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3377</v>
      </c>
      <c r="C301" s="789">
        <f>IF(ISBLANK(POLJ3!C5),"-",POLJ3!C5)</f>
        <v>2192</v>
      </c>
      <c r="D301" s="1154">
        <f>IF(ISBLANK(POLJ3!D5),"-",POLJ3!D5)</f>
        <v>1185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</v>
      </c>
      <c r="C302" s="790">
        <f>IF(ISBLANK(POLJ3!C6),"-",POLJ3!C6)</f>
        <v>1</v>
      </c>
      <c r="D302" s="1155">
        <f>IF(ISBLANK(POLJ3!D6),"-",POLJ3!D6)</f>
        <v>2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10</v>
      </c>
      <c r="C303" s="791">
        <f>IF(ISBLANK(POLJ3!C7),"-",POLJ3!C7)</f>
        <v>1</v>
      </c>
      <c r="D303" s="1164">
        <f>IF(ISBLANK(POLJ3!D7),"-",POLJ3!D7)</f>
        <v>9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2855</v>
      </c>
      <c r="C304" s="807">
        <f>IF(ISBLANK(POLJ3!C8),"-",POLJ3!C8)</f>
        <v>473</v>
      </c>
      <c r="D304" s="1122">
        <f>IF(ISBLANK(POLJ3!D8),"-",POLJ3!D8)</f>
        <v>2382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99.14</v>
      </c>
      <c r="C310" s="1123"/>
      <c r="D310" s="3"/>
      <c r="E310" s="5"/>
      <c r="F310" s="5"/>
      <c r="G310" s="815" t="s">
        <v>854</v>
      </c>
      <c r="H310" s="816">
        <f>IF(ISBLANK(POLJ2!H3),"-",POLJ2!H3)</f>
        <v>2311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2269.37</v>
      </c>
      <c r="C311" s="1124"/>
      <c r="D311" s="3"/>
      <c r="E311" s="5"/>
      <c r="F311" s="5"/>
      <c r="G311" s="810" t="s">
        <v>855</v>
      </c>
      <c r="H311" s="248">
        <f>IF(ISBLANK(POLJ2!H4),"-",POLJ2!H4)</f>
        <v>7972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635.70000000000005</v>
      </c>
      <c r="C312" s="1124"/>
      <c r="D312" s="3"/>
      <c r="E312" s="5"/>
      <c r="F312" s="5"/>
      <c r="G312" s="810" t="s">
        <v>856</v>
      </c>
      <c r="H312" s="248">
        <f>IF(ISBLANK(POLJ2!H5),"-",POLJ2!H5)</f>
        <v>8005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5.88</v>
      </c>
      <c r="C313" s="1124"/>
      <c r="D313" s="3"/>
      <c r="E313" s="5"/>
      <c r="F313" s="5"/>
      <c r="G313" s="812" t="s">
        <v>857</v>
      </c>
      <c r="H313" s="249">
        <f>IF(ISBLANK(POLJ2!H6),"-",POLJ2!H6)</f>
        <v>92761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2.81</v>
      </c>
      <c r="C314" s="1124"/>
      <c r="D314" s="3"/>
      <c r="E314" s="5"/>
      <c r="F314" s="5"/>
      <c r="G314" s="814" t="s">
        <v>847</v>
      </c>
      <c r="H314" s="817">
        <f>IF(ISBLANK(POLJ2!H7),"-",POLJ2!H7)</f>
        <v>111049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2641.45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5654.35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226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41.5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780</v>
      </c>
      <c r="I364" s="808">
        <f>IF(ISBLANK(OBRAZ2!I6),"-",OBRAZ2!I6)</f>
        <v>477</v>
      </c>
      <c r="J364" s="808">
        <f>IF(ISBLANK(OBRAZ2!J6),"-",OBRAZ2!J6)</f>
        <v>303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375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105</v>
      </c>
      <c r="I365" s="416">
        <f>IF(ISBLANK(OBRAZ2!I7),"-",OBRAZ2!I7)</f>
        <v>86</v>
      </c>
      <c r="J365" s="416">
        <f>IF(ISBLANK(OBRAZ2!J7),"-",OBRAZ2!J7)</f>
        <v>19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71.599999999999994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55</v>
      </c>
      <c r="I366" s="807">
        <f>IF(ISBLANK(OBRAZ2!I8),"-",OBRAZ2!I8)</f>
        <v>33</v>
      </c>
      <c r="J366" s="807">
        <f>IF(ISBLANK(OBRAZ2!J8),"-",OBRAZ2!J8)</f>
        <v>22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187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1.0825439783491204</v>
      </c>
      <c r="I375" s="850">
        <f>IF(ISBLANK(OBRAZ2!C12),"-",OBRAZ2!C21)</f>
        <v>1.4102564102564104</v>
      </c>
      <c r="J375" s="850">
        <f>IF(ISBLANK(OBRAZ2!D12),"-",OBRAZ2!D21)</f>
        <v>0.38071065989847719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69.959404600811908</v>
      </c>
      <c r="I377" s="851">
        <f>IF(ISBLANK(OBRAZ2!C14),"-",OBRAZ2!C23)</f>
        <v>66.282051282051285</v>
      </c>
      <c r="J377" s="851">
        <f>IF(ISBLANK(OBRAZ2!D14),"-",OBRAZ2!D23)</f>
        <v>75.888324873096451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21.515561569688767</v>
      </c>
      <c r="I379" s="851">
        <f>IF(ISBLANK(OBRAZ2!C16),"-",OBRAZ2!C25)</f>
        <v>21.282051282051281</v>
      </c>
      <c r="J379" s="851">
        <f>IF(ISBLANK(OBRAZ2!D16),"-",OBRAZ2!D25)</f>
        <v>17.512690355329948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7.4424898511502029</v>
      </c>
      <c r="I380" s="852">
        <f>IF(ISBLANK(OBRAZ2!C17),"-",OBRAZ2!C26)</f>
        <v>11.025641025641026</v>
      </c>
      <c r="J380" s="852">
        <f>IF(ISBLANK(OBRAZ2!D17),"-",OBRAZ2!D26)</f>
        <v>6.218274111675127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585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627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316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273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97.7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205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89.1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927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289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3.9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18047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15089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78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0.09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84.9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90.9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2750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393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3576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319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362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127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52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141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125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5.0999999999999996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59.6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86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300.68900000000002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21.1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710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8900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68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8900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13193.7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55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16.355319999999999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12</v>
      </c>
      <c r="D696" s="3"/>
      <c r="E696" s="5"/>
      <c r="F696" s="5"/>
      <c r="G696" s="837">
        <v>2012</v>
      </c>
      <c r="H696" s="835">
        <f>IF(ISBLANK(INDEKSI2!B5),"-",INDEKSI2!B5)</f>
        <v>28.7</v>
      </c>
      <c r="I696" s="835">
        <f>IF(ISBLANK(INDEKSI2!C5),"-",INDEKSI2!C5)</f>
        <v>87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55.49</v>
      </c>
      <c r="D697" s="3"/>
      <c r="E697" s="5"/>
      <c r="F697" s="5"/>
      <c r="G697" s="838">
        <v>2013</v>
      </c>
      <c r="H697" s="559">
        <f>IF(ISBLANK(INDEKSI2!B6),"-",INDEKSI2!B6)</f>
        <v>31.84</v>
      </c>
      <c r="I697" s="559">
        <f>IF(ISBLANK(INDEKSI2!C6),"-",INDEKSI2!C6)</f>
        <v>72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33.659999999999997</v>
      </c>
      <c r="I698" s="836">
        <f>IF(ISBLANK(INDEKSI2!C7),"-",INDEKSI2!C7)</f>
        <v>64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183522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24037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676052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80090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12</v>
      </c>
      <c r="D6" s="612">
        <v>3</v>
      </c>
      <c r="E6" s="612">
        <v>9</v>
      </c>
      <c r="F6" s="1033">
        <v>199</v>
      </c>
      <c r="G6" s="612">
        <v>120</v>
      </c>
      <c r="H6" s="980">
        <v>79</v>
      </c>
      <c r="I6" s="1034">
        <v>39.9</v>
      </c>
      <c r="J6" s="612">
        <v>46</v>
      </c>
      <c r="K6" s="1035">
        <v>33.200000000000003</v>
      </c>
      <c r="L6" s="1033">
        <v>326</v>
      </c>
      <c r="M6" s="612">
        <v>171</v>
      </c>
      <c r="N6" s="1028">
        <v>155</v>
      </c>
      <c r="O6" s="1034">
        <v>63.5</v>
      </c>
      <c r="P6" s="612">
        <v>63.7</v>
      </c>
      <c r="Q6" s="1028">
        <v>63.3</v>
      </c>
      <c r="R6" s="1033">
        <v>214</v>
      </c>
      <c r="S6" s="612">
        <v>105</v>
      </c>
      <c r="T6" s="1035">
        <v>109</v>
      </c>
    </row>
    <row r="7" spans="1:20" x14ac:dyDescent="0.25">
      <c r="A7" s="286">
        <v>2021</v>
      </c>
      <c r="B7" s="602">
        <v>1</v>
      </c>
      <c r="C7" s="601">
        <v>12</v>
      </c>
      <c r="D7" s="612">
        <v>3</v>
      </c>
      <c r="E7" s="612">
        <v>9</v>
      </c>
      <c r="F7" s="1033">
        <v>164</v>
      </c>
      <c r="G7" s="612">
        <v>82</v>
      </c>
      <c r="H7" s="980">
        <v>82</v>
      </c>
      <c r="I7" s="1034">
        <v>32.1</v>
      </c>
      <c r="J7" s="612">
        <v>30.3</v>
      </c>
      <c r="K7" s="1035">
        <v>34</v>
      </c>
      <c r="L7" s="1033">
        <v>364</v>
      </c>
      <c r="M7" s="612">
        <v>213</v>
      </c>
      <c r="N7" s="1028">
        <v>151</v>
      </c>
      <c r="O7" s="1034">
        <v>73.8</v>
      </c>
      <c r="P7" s="612">
        <v>83.5</v>
      </c>
      <c r="Q7" s="1028">
        <v>63.5</v>
      </c>
      <c r="R7" s="1033">
        <v>252</v>
      </c>
      <c r="S7" s="612">
        <v>143</v>
      </c>
      <c r="T7" s="1035">
        <v>109</v>
      </c>
    </row>
    <row r="8" spans="1:20" x14ac:dyDescent="0.25">
      <c r="A8" s="219">
        <v>2022</v>
      </c>
      <c r="B8" s="617">
        <v>1</v>
      </c>
      <c r="C8" s="947">
        <v>12</v>
      </c>
      <c r="D8" s="981">
        <v>3</v>
      </c>
      <c r="E8" s="981">
        <v>9</v>
      </c>
      <c r="F8" s="1036">
        <v>226</v>
      </c>
      <c r="G8" s="981">
        <v>120</v>
      </c>
      <c r="H8" s="979">
        <v>106</v>
      </c>
      <c r="I8" s="754">
        <v>41.5</v>
      </c>
      <c r="J8" s="981">
        <v>42.3</v>
      </c>
      <c r="K8" s="1037">
        <v>40.6</v>
      </c>
      <c r="L8" s="1036">
        <v>375</v>
      </c>
      <c r="M8" s="981">
        <v>200</v>
      </c>
      <c r="N8" s="691">
        <v>175</v>
      </c>
      <c r="O8" s="754">
        <v>71.599999999999994</v>
      </c>
      <c r="P8" s="981">
        <v>73</v>
      </c>
      <c r="Q8" s="691">
        <v>70</v>
      </c>
      <c r="R8" s="1036">
        <v>187</v>
      </c>
      <c r="S8" s="981">
        <v>90</v>
      </c>
      <c r="T8" s="1037">
        <v>97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585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627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316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273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205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89.1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64.927857935627074</v>
      </c>
      <c r="C21" s="739">
        <f>B10/(B7+B10)*100</f>
        <v>35.072142064372919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69.666666666666671</v>
      </c>
      <c r="C22" s="739">
        <f>B11/(B8+B11)*100</f>
        <v>30.333333333333336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64.927857935627074</v>
      </c>
      <c r="C26" s="739">
        <f>C21</f>
        <v>35.072142064372919</v>
      </c>
    </row>
    <row r="27" spans="1:10" ht="24.75" x14ac:dyDescent="0.25">
      <c r="A27" s="742" t="s">
        <v>1407</v>
      </c>
      <c r="B27" s="739">
        <f>B22</f>
        <v>69.666666666666671</v>
      </c>
      <c r="C27" s="739">
        <f>C22</f>
        <v>30.333333333333336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3</v>
      </c>
      <c r="D5" s="914" t="s">
        <v>5</v>
      </c>
      <c r="E5" s="211"/>
      <c r="F5" s="125">
        <v>2021</v>
      </c>
      <c r="G5" s="70">
        <v>4</v>
      </c>
      <c r="H5" s="55">
        <v>1</v>
      </c>
      <c r="I5" s="110">
        <v>3</v>
      </c>
      <c r="J5" s="70">
        <v>9</v>
      </c>
      <c r="K5" s="55">
        <v>1</v>
      </c>
      <c r="L5" s="110">
        <v>8</v>
      </c>
      <c r="M5" s="70">
        <v>554</v>
      </c>
      <c r="N5" s="55">
        <v>616</v>
      </c>
      <c r="O5" s="70">
        <v>301</v>
      </c>
      <c r="P5" s="110">
        <v>280</v>
      </c>
    </row>
    <row r="6" spans="1:16" x14ac:dyDescent="0.25">
      <c r="A6" s="923" t="s">
        <v>259</v>
      </c>
      <c r="B6" s="1096">
        <v>1</v>
      </c>
      <c r="C6" s="1097">
        <v>8</v>
      </c>
      <c r="D6" s="915" t="s">
        <v>5</v>
      </c>
      <c r="E6" s="254"/>
      <c r="F6" s="125">
        <v>2022</v>
      </c>
      <c r="G6" s="212">
        <v>4</v>
      </c>
      <c r="H6" s="58">
        <v>1</v>
      </c>
      <c r="I6" s="160">
        <v>3</v>
      </c>
      <c r="J6" s="212">
        <v>9</v>
      </c>
      <c r="K6" s="58">
        <v>1</v>
      </c>
      <c r="L6" s="160">
        <v>8</v>
      </c>
      <c r="M6" s="212">
        <v>585</v>
      </c>
      <c r="N6" s="58">
        <v>627</v>
      </c>
      <c r="O6" s="212">
        <v>316</v>
      </c>
      <c r="P6" s="160">
        <v>273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1</v>
      </c>
      <c r="I7" s="169">
        <v>3</v>
      </c>
      <c r="J7" s="167"/>
      <c r="K7" s="94"/>
      <c r="L7" s="169"/>
      <c r="M7" s="167">
        <v>898</v>
      </c>
      <c r="N7" s="94">
        <v>879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93.3</v>
      </c>
      <c r="C5" s="611">
        <v>93.4</v>
      </c>
      <c r="D5" s="945">
        <v>93.1</v>
      </c>
      <c r="E5" s="610"/>
      <c r="F5" s="611"/>
      <c r="G5" s="945"/>
      <c r="H5" s="610"/>
      <c r="I5" s="611"/>
      <c r="J5" s="945"/>
      <c r="K5" s="610">
        <v>259</v>
      </c>
      <c r="L5" s="611">
        <v>138</v>
      </c>
      <c r="M5" s="945">
        <v>121</v>
      </c>
      <c r="N5" s="610">
        <v>105.3</v>
      </c>
      <c r="O5" s="611">
        <v>100.7</v>
      </c>
      <c r="P5" s="945">
        <v>111</v>
      </c>
      <c r="Q5" s="610">
        <v>0.7</v>
      </c>
      <c r="R5" s="611">
        <v>1.1000000000000001</v>
      </c>
      <c r="S5" s="945">
        <v>0.4</v>
      </c>
    </row>
    <row r="6" spans="1:19" x14ac:dyDescent="0.25">
      <c r="A6" s="286">
        <v>2021</v>
      </c>
      <c r="B6" s="457">
        <v>95.2</v>
      </c>
      <c r="C6" s="458">
        <v>94.9</v>
      </c>
      <c r="D6" s="976">
        <v>95.4</v>
      </c>
      <c r="E6" s="457">
        <v>5</v>
      </c>
      <c r="F6" s="458">
        <v>4</v>
      </c>
      <c r="G6" s="976">
        <v>1</v>
      </c>
      <c r="H6" s="457">
        <v>14</v>
      </c>
      <c r="I6" s="458">
        <v>9</v>
      </c>
      <c r="J6" s="976">
        <v>5</v>
      </c>
      <c r="K6" s="457">
        <v>222</v>
      </c>
      <c r="L6" s="458">
        <v>126</v>
      </c>
      <c r="M6" s="976">
        <v>96</v>
      </c>
      <c r="N6" s="457">
        <v>102.3</v>
      </c>
      <c r="O6" s="458">
        <v>111.5</v>
      </c>
      <c r="P6" s="976">
        <v>92.3</v>
      </c>
      <c r="Q6" s="457">
        <v>-0.1</v>
      </c>
      <c r="R6" s="458">
        <v>0.1</v>
      </c>
      <c r="S6" s="976">
        <v>-0.2</v>
      </c>
    </row>
    <row r="7" spans="1:19" x14ac:dyDescent="0.25">
      <c r="A7" s="286">
        <v>2022</v>
      </c>
      <c r="B7" s="601">
        <v>97.7</v>
      </c>
      <c r="C7" s="612">
        <v>97.2</v>
      </c>
      <c r="D7" s="980">
        <v>98.4</v>
      </c>
      <c r="E7" s="601">
        <v>5</v>
      </c>
      <c r="F7" s="612">
        <v>4</v>
      </c>
      <c r="G7" s="980">
        <v>1</v>
      </c>
      <c r="H7" s="601">
        <v>0</v>
      </c>
      <c r="I7" s="612">
        <v>0</v>
      </c>
      <c r="J7" s="980">
        <v>0</v>
      </c>
      <c r="K7" s="601">
        <v>205</v>
      </c>
      <c r="L7" s="612">
        <v>97</v>
      </c>
      <c r="M7" s="980">
        <v>108</v>
      </c>
      <c r="N7" s="601">
        <v>89.1</v>
      </c>
      <c r="O7" s="612">
        <v>86.6</v>
      </c>
      <c r="P7" s="980">
        <v>91.5</v>
      </c>
      <c r="Q7" s="601">
        <v>0.1</v>
      </c>
      <c r="R7" s="612">
        <v>0.3</v>
      </c>
      <c r="S7" s="980">
        <v>-0.1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3.9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1029998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41008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233</v>
      </c>
      <c r="C5" s="616">
        <v>147</v>
      </c>
      <c r="D5" s="616">
        <v>86</v>
      </c>
      <c r="E5" s="599">
        <v>447</v>
      </c>
      <c r="F5" s="616">
        <v>215</v>
      </c>
      <c r="G5" s="945">
        <v>232</v>
      </c>
      <c r="H5" s="616">
        <v>336</v>
      </c>
      <c r="I5" s="616">
        <v>140</v>
      </c>
      <c r="J5" s="616">
        <v>196</v>
      </c>
      <c r="K5" s="217">
        <f>SUM(B5,E5,H5)</f>
        <v>1016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198</v>
      </c>
      <c r="C6" s="612">
        <v>119</v>
      </c>
      <c r="D6" s="946">
        <v>79</v>
      </c>
      <c r="E6" s="601">
        <v>434</v>
      </c>
      <c r="F6" s="612">
        <v>200</v>
      </c>
      <c r="G6" s="946">
        <v>234</v>
      </c>
      <c r="H6" s="601">
        <v>293</v>
      </c>
      <c r="I6" s="612">
        <v>123</v>
      </c>
      <c r="J6" s="612">
        <v>170</v>
      </c>
      <c r="K6" s="218">
        <f>SUM(B6,E6,H6)</f>
        <v>925</v>
      </c>
      <c r="M6" s="105" t="s">
        <v>284</v>
      </c>
      <c r="N6" s="171">
        <f>IF(ISBLANK(J7),"",J7)</f>
        <v>174</v>
      </c>
      <c r="O6" s="80">
        <f>IF(ISBLANK(I7),"",I7)</f>
        <v>123</v>
      </c>
      <c r="P6" s="211"/>
    </row>
    <row r="7" spans="1:17" ht="24.75" x14ac:dyDescent="0.25">
      <c r="A7" s="218">
        <v>2023</v>
      </c>
      <c r="B7" s="601">
        <v>196</v>
      </c>
      <c r="C7" s="612">
        <v>116</v>
      </c>
      <c r="D7" s="946">
        <v>80</v>
      </c>
      <c r="E7" s="601">
        <v>434</v>
      </c>
      <c r="F7" s="612">
        <v>194</v>
      </c>
      <c r="G7" s="946">
        <v>240</v>
      </c>
      <c r="H7" s="601">
        <v>297</v>
      </c>
      <c r="I7" s="612">
        <v>123</v>
      </c>
      <c r="J7" s="612">
        <v>174</v>
      </c>
      <c r="K7" s="218">
        <f>SUM(B7,E7,H7)</f>
        <v>927</v>
      </c>
      <c r="M7" s="106" t="s">
        <v>285</v>
      </c>
      <c r="N7" s="220">
        <f>IF(ISBLANK(G7),"",G7)</f>
        <v>240</v>
      </c>
      <c r="O7" s="107">
        <f>IF(ISBLANK(F7),"",F7)</f>
        <v>194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80</v>
      </c>
      <c r="O8" s="83">
        <f>IF(ISBLANK(C7),"",C7)</f>
        <v>116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174</v>
      </c>
      <c r="O13" s="80">
        <f>IF(ISBLANK(I7),"",I7)</f>
        <v>123</v>
      </c>
      <c r="P13" s="211"/>
    </row>
    <row r="14" spans="1:17" ht="27.75" customHeight="1" x14ac:dyDescent="0.25">
      <c r="M14" s="106" t="s">
        <v>515</v>
      </c>
      <c r="N14" s="220">
        <f>IF(ISBLANK(G7),"",G7)</f>
        <v>240</v>
      </c>
      <c r="O14" s="107">
        <f>IF(ISBLANK(F7),"",F7)</f>
        <v>194</v>
      </c>
      <c r="P14" s="211"/>
    </row>
    <row r="15" spans="1:17" ht="26.25" customHeight="1" x14ac:dyDescent="0.25">
      <c r="M15" s="108" t="s">
        <v>516</v>
      </c>
      <c r="N15" s="170">
        <f>IF(ISBLANK(D7),"",D7)</f>
        <v>80</v>
      </c>
      <c r="O15" s="83">
        <f>IF(ISBLANK(C7),"",C7)</f>
        <v>116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111</v>
      </c>
      <c r="C21" s="616">
        <v>60</v>
      </c>
      <c r="D21" s="616">
        <v>51</v>
      </c>
      <c r="E21" s="599">
        <v>107</v>
      </c>
      <c r="F21" s="616">
        <v>50</v>
      </c>
      <c r="G21" s="945">
        <v>57</v>
      </c>
      <c r="H21" s="616">
        <v>92</v>
      </c>
      <c r="I21" s="616">
        <v>32</v>
      </c>
      <c r="J21" s="616">
        <v>60</v>
      </c>
      <c r="K21" s="217">
        <f>SUM(B21,E21,H21)</f>
        <v>310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98</v>
      </c>
      <c r="C22" s="1028">
        <v>50</v>
      </c>
      <c r="D22" s="980">
        <v>48</v>
      </c>
      <c r="E22" s="1034">
        <v>85</v>
      </c>
      <c r="F22" s="1028">
        <v>31</v>
      </c>
      <c r="G22" s="980">
        <v>54</v>
      </c>
      <c r="H22" s="1034">
        <v>89</v>
      </c>
      <c r="I22" s="1028">
        <v>32</v>
      </c>
      <c r="J22" s="1028">
        <v>57</v>
      </c>
      <c r="K22" s="218">
        <f>SUM(B22,E22,H22)</f>
        <v>272</v>
      </c>
      <c r="M22" s="105" t="s">
        <v>284</v>
      </c>
      <c r="N22" s="171">
        <f>IF(ISBLANK(J23),"",J23)</f>
        <v>57</v>
      </c>
      <c r="O22" s="80">
        <f>IF(ISBLANK(I23),"",I23)</f>
        <v>47</v>
      </c>
      <c r="P22" s="211"/>
    </row>
    <row r="23" spans="1:17" ht="24.75" x14ac:dyDescent="0.25">
      <c r="A23" s="218">
        <v>2022</v>
      </c>
      <c r="B23" s="1034">
        <v>81</v>
      </c>
      <c r="C23" s="1028">
        <v>58</v>
      </c>
      <c r="D23" s="980">
        <v>23</v>
      </c>
      <c r="E23" s="1034">
        <v>104</v>
      </c>
      <c r="F23" s="1028">
        <v>47</v>
      </c>
      <c r="G23" s="980">
        <v>57</v>
      </c>
      <c r="H23" s="1034">
        <v>104</v>
      </c>
      <c r="I23" s="1028">
        <v>47</v>
      </c>
      <c r="J23" s="1028">
        <v>57</v>
      </c>
      <c r="K23" s="218">
        <f>SUM(B23,E23,H23)</f>
        <v>289</v>
      </c>
      <c r="M23" s="106" t="s">
        <v>285</v>
      </c>
      <c r="N23" s="220">
        <f>IF(ISBLANK(G23),"",G23)</f>
        <v>57</v>
      </c>
      <c r="O23" s="107">
        <f>IF(ISBLANK(F23),"",F23)</f>
        <v>47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23</v>
      </c>
      <c r="O24" s="109">
        <f>IF(ISBLANK(C23),"",C23)</f>
        <v>58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57</v>
      </c>
      <c r="O29" s="80">
        <f>IF(ISBLANK(I23),"",I23)</f>
        <v>47</v>
      </c>
      <c r="P29" s="211"/>
    </row>
    <row r="30" spans="1:17" ht="27.75" customHeight="1" x14ac:dyDescent="0.25">
      <c r="M30" s="106" t="s">
        <v>515</v>
      </c>
      <c r="N30" s="220">
        <f>IF(ISBLANK(G23),"",G23)</f>
        <v>57</v>
      </c>
      <c r="O30" s="107">
        <f>IF(ISBLANK(F23),"",F23)</f>
        <v>47</v>
      </c>
      <c r="P30" s="211"/>
    </row>
    <row r="31" spans="1:17" ht="27.75" customHeight="1" x14ac:dyDescent="0.25">
      <c r="M31" s="108" t="s">
        <v>516</v>
      </c>
      <c r="N31" s="221">
        <f>IF(ISBLANK(D23),"",D23)</f>
        <v>23</v>
      </c>
      <c r="O31" s="109">
        <f>IF(ISBLANK(C23),"",C23)</f>
        <v>58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389415</v>
      </c>
      <c r="D5" s="253"/>
    </row>
    <row r="6" spans="1:4" ht="30" x14ac:dyDescent="0.25">
      <c r="A6" s="686" t="s">
        <v>474</v>
      </c>
      <c r="B6" s="617">
        <v>640583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0.5</v>
      </c>
      <c r="J5" s="611">
        <v>0.8</v>
      </c>
      <c r="K5" s="945">
        <v>0.3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-0.3</v>
      </c>
      <c r="J6" s="458">
        <v>-0.2</v>
      </c>
      <c r="K6" s="976">
        <v>-0.4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3.9</v>
      </c>
      <c r="J7" s="612">
        <v>5.4</v>
      </c>
      <c r="K7" s="980">
        <v>2.5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59</v>
      </c>
      <c r="C5" s="207">
        <v>54</v>
      </c>
      <c r="G5" s="113"/>
      <c r="H5" s="174" t="s">
        <v>586</v>
      </c>
      <c r="I5" s="207">
        <v>37</v>
      </c>
      <c r="J5" s="207">
        <v>38</v>
      </c>
    </row>
    <row r="6" spans="1:13" ht="15" customHeight="1" x14ac:dyDescent="0.25">
      <c r="A6" s="175" t="s">
        <v>587</v>
      </c>
      <c r="B6" s="208">
        <v>574</v>
      </c>
      <c r="C6" s="208">
        <v>80</v>
      </c>
      <c r="G6" s="113"/>
      <c r="H6" s="175" t="s">
        <v>587</v>
      </c>
      <c r="I6" s="208">
        <v>126</v>
      </c>
      <c r="J6" s="208">
        <v>40</v>
      </c>
    </row>
    <row r="7" spans="1:13" ht="15" customHeight="1" x14ac:dyDescent="0.25">
      <c r="A7" s="175" t="s">
        <v>588</v>
      </c>
      <c r="B7" s="208">
        <v>1699</v>
      </c>
      <c r="C7" s="208">
        <v>826</v>
      </c>
      <c r="G7" s="113"/>
      <c r="H7" s="175" t="s">
        <v>588</v>
      </c>
      <c r="I7" s="208">
        <v>797</v>
      </c>
      <c r="J7" s="208">
        <v>294</v>
      </c>
    </row>
    <row r="8" spans="1:13" ht="15" customHeight="1" x14ac:dyDescent="0.25">
      <c r="A8" s="175" t="s">
        <v>589</v>
      </c>
      <c r="B8" s="208">
        <v>2528</v>
      </c>
      <c r="C8" s="208">
        <v>2303</v>
      </c>
      <c r="G8" s="113"/>
      <c r="H8" s="175" t="s">
        <v>589</v>
      </c>
      <c r="I8" s="208">
        <v>2043</v>
      </c>
      <c r="J8" s="208">
        <v>1691</v>
      </c>
    </row>
    <row r="9" spans="1:13" ht="15" customHeight="1" x14ac:dyDescent="0.25">
      <c r="A9" s="175" t="s">
        <v>590</v>
      </c>
      <c r="B9" s="208">
        <v>5738</v>
      </c>
      <c r="C9" s="208">
        <v>6314</v>
      </c>
      <c r="G9" s="113"/>
      <c r="H9" s="175" t="s">
        <v>590</v>
      </c>
      <c r="I9" s="208">
        <v>5815</v>
      </c>
      <c r="J9" s="208">
        <v>6348</v>
      </c>
    </row>
    <row r="10" spans="1:13" ht="15" customHeight="1" x14ac:dyDescent="0.25">
      <c r="A10" s="175" t="s">
        <v>591</v>
      </c>
      <c r="B10" s="208">
        <v>744</v>
      </c>
      <c r="C10" s="208">
        <v>782</v>
      </c>
      <c r="G10" s="113"/>
      <c r="H10" s="175" t="s">
        <v>591</v>
      </c>
      <c r="I10" s="208">
        <v>773</v>
      </c>
      <c r="J10" s="208">
        <v>691</v>
      </c>
    </row>
    <row r="11" spans="1:13" ht="15" customHeight="1" x14ac:dyDescent="0.25">
      <c r="A11" s="176" t="s">
        <v>592</v>
      </c>
      <c r="B11" s="209">
        <v>1031</v>
      </c>
      <c r="C11" s="209">
        <v>973</v>
      </c>
      <c r="G11" s="113"/>
      <c r="H11" s="176" t="s">
        <v>592</v>
      </c>
      <c r="I11" s="209">
        <v>1714</v>
      </c>
      <c r="J11" s="209">
        <v>1366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59</v>
      </c>
      <c r="C17" s="178">
        <f>IF(ISBLANK(C5),"0",C5)</f>
        <v>54</v>
      </c>
      <c r="G17" s="113"/>
      <c r="H17" s="174" t="s">
        <v>586</v>
      </c>
      <c r="I17" s="177">
        <f>IF(ISBLANK(I5),"0",I5)</f>
        <v>37</v>
      </c>
      <c r="J17" s="178">
        <f>IF(ISBLANK(J5),"0",J5)</f>
        <v>38</v>
      </c>
    </row>
    <row r="18" spans="1:13" ht="15" customHeight="1" x14ac:dyDescent="0.25">
      <c r="A18" s="175" t="s">
        <v>587</v>
      </c>
      <c r="B18" s="179">
        <f t="shared" ref="B18:C18" si="0">IF(ISBLANK(B6),"0",B6)</f>
        <v>574</v>
      </c>
      <c r="C18" s="180">
        <f t="shared" si="0"/>
        <v>80</v>
      </c>
      <c r="G18" s="113"/>
      <c r="H18" s="175" t="s">
        <v>587</v>
      </c>
      <c r="I18" s="179">
        <f t="shared" ref="I18:J18" si="1">IF(ISBLANK(I6),"0",I6)</f>
        <v>126</v>
      </c>
      <c r="J18" s="180">
        <f t="shared" si="1"/>
        <v>40</v>
      </c>
    </row>
    <row r="19" spans="1:13" ht="15" customHeight="1" x14ac:dyDescent="0.25">
      <c r="A19" s="175" t="s">
        <v>588</v>
      </c>
      <c r="B19" s="179">
        <f t="shared" ref="B19:C19" si="2">IF(ISBLANK(B7),"0",B7)</f>
        <v>1699</v>
      </c>
      <c r="C19" s="180">
        <f t="shared" si="2"/>
        <v>826</v>
      </c>
      <c r="G19" s="113"/>
      <c r="H19" s="175" t="s">
        <v>588</v>
      </c>
      <c r="I19" s="179">
        <f t="shared" ref="I19:J19" si="3">IF(ISBLANK(I7),"0",I7)</f>
        <v>797</v>
      </c>
      <c r="J19" s="180">
        <f t="shared" si="3"/>
        <v>294</v>
      </c>
    </row>
    <row r="20" spans="1:13" ht="15" customHeight="1" x14ac:dyDescent="0.25">
      <c r="A20" s="175" t="s">
        <v>589</v>
      </c>
      <c r="B20" s="179">
        <f t="shared" ref="B20:C20" si="4">IF(ISBLANK(B8),"0",B8)</f>
        <v>2528</v>
      </c>
      <c r="C20" s="180">
        <f t="shared" si="4"/>
        <v>2303</v>
      </c>
      <c r="G20" s="113"/>
      <c r="H20" s="175" t="s">
        <v>589</v>
      </c>
      <c r="I20" s="179">
        <f t="shared" ref="I20:J20" si="5">IF(ISBLANK(I8),"0",I8)</f>
        <v>2043</v>
      </c>
      <c r="J20" s="180">
        <f t="shared" si="5"/>
        <v>1691</v>
      </c>
    </row>
    <row r="21" spans="1:13" ht="15" customHeight="1" x14ac:dyDescent="0.25">
      <c r="A21" s="175" t="s">
        <v>590</v>
      </c>
      <c r="B21" s="179">
        <f t="shared" ref="B21:C21" si="6">IF(ISBLANK(B9),"0",B9)</f>
        <v>5738</v>
      </c>
      <c r="C21" s="180">
        <f t="shared" si="6"/>
        <v>6314</v>
      </c>
      <c r="G21" s="113"/>
      <c r="H21" s="175" t="s">
        <v>590</v>
      </c>
      <c r="I21" s="179">
        <f t="shared" ref="I21:J21" si="7">IF(ISBLANK(I9),"0",I9)</f>
        <v>5815</v>
      </c>
      <c r="J21" s="180">
        <f t="shared" si="7"/>
        <v>6348</v>
      </c>
    </row>
    <row r="22" spans="1:13" ht="15" customHeight="1" x14ac:dyDescent="0.25">
      <c r="A22" s="175" t="s">
        <v>591</v>
      </c>
      <c r="B22" s="179">
        <f t="shared" ref="B22:C22" si="8">IF(ISBLANK(B10),"0",B10)</f>
        <v>744</v>
      </c>
      <c r="C22" s="180">
        <f t="shared" si="8"/>
        <v>782</v>
      </c>
      <c r="G22" s="113"/>
      <c r="H22" s="175" t="s">
        <v>591</v>
      </c>
      <c r="I22" s="179">
        <f t="shared" ref="I22:J22" si="9">IF(ISBLANK(I10),"0",I10)</f>
        <v>773</v>
      </c>
      <c r="J22" s="180">
        <f t="shared" si="9"/>
        <v>691</v>
      </c>
    </row>
    <row r="23" spans="1:13" ht="15" customHeight="1" x14ac:dyDescent="0.25">
      <c r="A23" s="176" t="s">
        <v>592</v>
      </c>
      <c r="B23" s="181">
        <f t="shared" ref="B23:C23" si="10">IF(ISBLANK(B11),"0",B11)</f>
        <v>1031</v>
      </c>
      <c r="C23" s="182">
        <f t="shared" si="10"/>
        <v>973</v>
      </c>
      <c r="G23" s="113"/>
      <c r="H23" s="176" t="s">
        <v>592</v>
      </c>
      <c r="I23" s="181">
        <f t="shared" ref="I23:J23" si="11">IF(ISBLANK(I11),"0",I11)</f>
        <v>1714</v>
      </c>
      <c r="J23" s="182">
        <f t="shared" si="11"/>
        <v>1366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0.47684474258466014</v>
      </c>
      <c r="C29" s="184">
        <f>C17/SUM(C17:C23)*100</f>
        <v>0.47652665019414048</v>
      </c>
      <c r="D29" s="253"/>
      <c r="E29" s="253"/>
      <c r="G29" s="113"/>
      <c r="H29" s="174" t="s">
        <v>593</v>
      </c>
      <c r="I29" s="184">
        <f>I17/SUM(I17:I23)*100</f>
        <v>0.32728881026094653</v>
      </c>
      <c r="J29" s="184">
        <f>J17/SUM(J17:J23)*100</f>
        <v>0.3630110813909056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4.6391335973490664</v>
      </c>
      <c r="C30" s="185">
        <f>C18/SUM(C17:C23)*100</f>
        <v>0.70596540769502292</v>
      </c>
      <c r="D30" s="253"/>
      <c r="E30" s="253"/>
      <c r="G30" s="113"/>
      <c r="H30" s="175" t="s">
        <v>594</v>
      </c>
      <c r="I30" s="185">
        <f>I18/SUM(I17:I23)*100</f>
        <v>1.1145510835913313</v>
      </c>
      <c r="J30" s="185">
        <f>J18/SUM(J17:J23)*100</f>
        <v>0.38211692777990064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13.731512163581993</v>
      </c>
      <c r="C31" s="185">
        <f>C19/SUM(C17:C23)*100</f>
        <v>7.2890928344511119</v>
      </c>
      <c r="D31" s="253"/>
      <c r="E31" s="253"/>
      <c r="G31" s="113"/>
      <c r="H31" s="175" t="s">
        <v>595</v>
      </c>
      <c r="I31" s="185">
        <f>I19/SUM(I17:I23)*100</f>
        <v>7.0499778858911979</v>
      </c>
      <c r="J31" s="185">
        <f>J19/SUM(J17:J23)*100</f>
        <v>2.80855941918227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20.431584902610524</v>
      </c>
      <c r="C32" s="185">
        <f>C20/SUM(C17:C23)*100</f>
        <v>20.322979174020471</v>
      </c>
      <c r="D32" s="253"/>
      <c r="E32" s="253"/>
      <c r="G32" s="113"/>
      <c r="H32" s="175" t="s">
        <v>596</v>
      </c>
      <c r="I32" s="185">
        <f>I20/SUM(I17:I23)*100</f>
        <v>18.071649712516585</v>
      </c>
      <c r="J32" s="185">
        <f>J20/SUM(J17:J23)*100</f>
        <v>16.153993121895301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46.375171744928473</v>
      </c>
      <c r="C33" s="185">
        <f>C21/SUM(C17:C23)*100</f>
        <v>55.718319802329688</v>
      </c>
      <c r="D33" s="253"/>
      <c r="E33" s="253"/>
      <c r="G33" s="113"/>
      <c r="H33" s="175" t="s">
        <v>597</v>
      </c>
      <c r="I33" s="185">
        <f>I21/SUM(I17:I23)*100</f>
        <v>51.437417072091996</v>
      </c>
      <c r="J33" s="185">
        <f>J21/SUM(J17:J23)*100</f>
        <v>60.641956438670228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6.013093025135376</v>
      </c>
      <c r="C34" s="185">
        <f>C22/SUM(C17:C23)*100</f>
        <v>6.9008118602188491</v>
      </c>
      <c r="D34" s="253"/>
      <c r="E34" s="253"/>
      <c r="G34" s="113"/>
      <c r="H34" s="175" t="s">
        <v>598</v>
      </c>
      <c r="I34" s="185">
        <f>I22/SUM(I17:I23)*100</f>
        <v>6.8376824413976118</v>
      </c>
      <c r="J34" s="185">
        <f>J22/SUM(J17:J23)*100</f>
        <v>6.6010699273977833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8.3326598238099088</v>
      </c>
      <c r="C35" s="186">
        <f>C23/SUM(C17:C23)*100</f>
        <v>8.5863042710907163</v>
      </c>
      <c r="D35" s="253"/>
      <c r="E35" s="253"/>
      <c r="G35" s="113"/>
      <c r="H35" s="176" t="s">
        <v>599</v>
      </c>
      <c r="I35" s="186">
        <f>I23/SUM(I17:I23)*100</f>
        <v>15.161432994250331</v>
      </c>
      <c r="J35" s="186">
        <f>J23/SUM(J17:J23)*100</f>
        <v>13.049293083683608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0.47684474258466014</v>
      </c>
      <c r="C41" s="184">
        <f t="shared" si="12"/>
        <v>0.47652665019414048</v>
      </c>
      <c r="G41" s="113"/>
      <c r="H41" s="174" t="s">
        <v>601</v>
      </c>
      <c r="I41" s="184">
        <f t="shared" ref="I41:J41" si="13">I29</f>
        <v>0.32728881026094653</v>
      </c>
      <c r="J41" s="184">
        <f t="shared" si="13"/>
        <v>0.3630110813909056</v>
      </c>
    </row>
    <row r="42" spans="1:12" x14ac:dyDescent="0.25">
      <c r="A42" s="175" t="s">
        <v>602</v>
      </c>
      <c r="B42" s="185">
        <f t="shared" si="12"/>
        <v>4.6391335973490664</v>
      </c>
      <c r="C42" s="185">
        <f t="shared" si="12"/>
        <v>0.70596540769502292</v>
      </c>
      <c r="G42" s="113"/>
      <c r="H42" s="175" t="s">
        <v>602</v>
      </c>
      <c r="I42" s="185">
        <f t="shared" ref="I42:J42" si="14">I30</f>
        <v>1.1145510835913313</v>
      </c>
      <c r="J42" s="185">
        <f t="shared" si="14"/>
        <v>0.38211692777990064</v>
      </c>
    </row>
    <row r="43" spans="1:12" x14ac:dyDescent="0.25">
      <c r="A43" s="175" t="s">
        <v>603</v>
      </c>
      <c r="B43" s="185">
        <f t="shared" si="12"/>
        <v>13.731512163581993</v>
      </c>
      <c r="C43" s="185">
        <f t="shared" si="12"/>
        <v>7.2890928344511119</v>
      </c>
      <c r="G43" s="113"/>
      <c r="H43" s="175" t="s">
        <v>603</v>
      </c>
      <c r="I43" s="185">
        <f t="shared" ref="I43:J43" si="15">I31</f>
        <v>7.0499778858911979</v>
      </c>
      <c r="J43" s="185">
        <f t="shared" si="15"/>
        <v>2.80855941918227</v>
      </c>
    </row>
    <row r="44" spans="1:12" x14ac:dyDescent="0.25">
      <c r="A44" s="175" t="s">
        <v>604</v>
      </c>
      <c r="B44" s="185">
        <f t="shared" si="12"/>
        <v>20.431584902610524</v>
      </c>
      <c r="C44" s="185">
        <f t="shared" si="12"/>
        <v>20.322979174020471</v>
      </c>
      <c r="G44" s="113"/>
      <c r="H44" s="175" t="s">
        <v>604</v>
      </c>
      <c r="I44" s="185">
        <f t="shared" ref="I44:J44" si="16">I32</f>
        <v>18.071649712516585</v>
      </c>
      <c r="J44" s="185">
        <f t="shared" si="16"/>
        <v>16.153993121895301</v>
      </c>
    </row>
    <row r="45" spans="1:12" x14ac:dyDescent="0.25">
      <c r="A45" s="175" t="s">
        <v>605</v>
      </c>
      <c r="B45" s="185">
        <f t="shared" si="12"/>
        <v>46.375171744928473</v>
      </c>
      <c r="C45" s="185">
        <f t="shared" si="12"/>
        <v>55.718319802329688</v>
      </c>
      <c r="G45" s="113"/>
      <c r="H45" s="175" t="s">
        <v>605</v>
      </c>
      <c r="I45" s="185">
        <f t="shared" ref="I45:J45" si="17">I33</f>
        <v>51.437417072091996</v>
      </c>
      <c r="J45" s="185">
        <f t="shared" si="17"/>
        <v>60.641956438670228</v>
      </c>
    </row>
    <row r="46" spans="1:12" x14ac:dyDescent="0.25">
      <c r="A46" s="175" t="s">
        <v>606</v>
      </c>
      <c r="B46" s="185">
        <f t="shared" si="12"/>
        <v>6.013093025135376</v>
      </c>
      <c r="C46" s="185">
        <f t="shared" si="12"/>
        <v>6.9008118602188491</v>
      </c>
      <c r="G46" s="113"/>
      <c r="H46" s="175" t="s">
        <v>606</v>
      </c>
      <c r="I46" s="185">
        <f t="shared" ref="I46:J46" si="18">I34</f>
        <v>6.8376824413976118</v>
      </c>
      <c r="J46" s="185">
        <f t="shared" si="18"/>
        <v>6.6010699273977833</v>
      </c>
    </row>
    <row r="47" spans="1:12" x14ac:dyDescent="0.25">
      <c r="A47" s="176" t="s">
        <v>607</v>
      </c>
      <c r="B47" s="186">
        <f t="shared" si="12"/>
        <v>8.3326598238099088</v>
      </c>
      <c r="C47" s="186">
        <f t="shared" si="12"/>
        <v>8.5863042710907163</v>
      </c>
      <c r="G47" s="113"/>
      <c r="H47" s="176" t="s">
        <v>607</v>
      </c>
      <c r="I47" s="186">
        <f t="shared" ref="I47:J47" si="19">I35</f>
        <v>15.161432994250331</v>
      </c>
      <c r="J47" s="186">
        <f t="shared" si="19"/>
        <v>13.049293083683608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6986</v>
      </c>
      <c r="C5" s="207">
        <v>5909</v>
      </c>
      <c r="D5" s="253"/>
      <c r="E5" s="253"/>
      <c r="F5" s="1003"/>
      <c r="H5" s="174" t="s">
        <v>624</v>
      </c>
      <c r="I5" s="207">
        <v>3341</v>
      </c>
      <c r="J5" s="207">
        <v>2552</v>
      </c>
    </row>
    <row r="6" spans="1:10" ht="15" customHeight="1" x14ac:dyDescent="0.25">
      <c r="A6" s="175" t="s">
        <v>625</v>
      </c>
      <c r="B6" s="208">
        <v>1853</v>
      </c>
      <c r="C6" s="208">
        <v>1893</v>
      </c>
      <c r="D6" s="253"/>
      <c r="E6" s="253"/>
      <c r="F6" s="1003"/>
      <c r="H6" s="175" t="s">
        <v>625</v>
      </c>
      <c r="I6" s="208">
        <v>3243</v>
      </c>
      <c r="J6" s="208">
        <v>3699</v>
      </c>
    </row>
    <row r="7" spans="1:10" ht="15" customHeight="1" x14ac:dyDescent="0.25">
      <c r="A7" s="176" t="s">
        <v>626</v>
      </c>
      <c r="B7" s="209">
        <v>3534</v>
      </c>
      <c r="C7" s="209">
        <v>3530</v>
      </c>
      <c r="D7" s="253"/>
      <c r="E7" s="253"/>
      <c r="F7" s="1003"/>
      <c r="H7" s="175" t="s">
        <v>626</v>
      </c>
      <c r="I7" s="208">
        <v>4688</v>
      </c>
      <c r="J7" s="208">
        <v>4180</v>
      </c>
    </row>
    <row r="8" spans="1:10" x14ac:dyDescent="0.25">
      <c r="D8" s="253"/>
      <c r="E8" s="253"/>
      <c r="F8" s="1003"/>
      <c r="H8" s="176" t="s">
        <v>2351</v>
      </c>
      <c r="I8" s="209">
        <v>33</v>
      </c>
      <c r="J8" s="209">
        <v>37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6986</v>
      </c>
      <c r="C13" s="178">
        <f>IF(ISBLANK(C5),"0",C5)</f>
        <v>5909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1853</v>
      </c>
      <c r="C14" s="180">
        <f t="shared" si="0"/>
        <v>1893</v>
      </c>
      <c r="D14" s="253"/>
      <c r="E14" s="253"/>
      <c r="F14" s="1003"/>
      <c r="H14" s="174" t="s">
        <v>624</v>
      </c>
      <c r="I14" s="177">
        <f>IF(ISBLANK(I5),"0",I5)</f>
        <v>3341</v>
      </c>
      <c r="J14" s="178">
        <f>IF(ISBLANK(J5),"0",J5)</f>
        <v>2552</v>
      </c>
    </row>
    <row r="15" spans="1:10" ht="15" customHeight="1" x14ac:dyDescent="0.25">
      <c r="A15" s="176" t="s">
        <v>626</v>
      </c>
      <c r="B15" s="181">
        <f t="shared" si="0"/>
        <v>3534</v>
      </c>
      <c r="C15" s="182">
        <f t="shared" si="0"/>
        <v>3530</v>
      </c>
      <c r="D15" s="253"/>
      <c r="E15" s="253"/>
      <c r="F15" s="1003"/>
      <c r="H15" s="175" t="s">
        <v>625</v>
      </c>
      <c r="I15" s="179">
        <f t="shared" ref="I15:J15" si="1">IF(ISBLANK(I6),"0",I6)</f>
        <v>3243</v>
      </c>
      <c r="J15" s="180">
        <f t="shared" si="1"/>
        <v>3699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4688</v>
      </c>
      <c r="J16" s="180">
        <f t="shared" si="2"/>
        <v>4180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33</v>
      </c>
      <c r="J17" s="182">
        <f t="shared" si="3"/>
        <v>37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56.461650367736205</v>
      </c>
      <c r="C21" s="184">
        <f>C13/SUM(C13:C15)*100</f>
        <v>52.144369925873633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14.976157762870768</v>
      </c>
      <c r="C22" s="185">
        <f>C14/SUM(C13:C15)*100</f>
        <v>16.70490645958348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28.562191869393033</v>
      </c>
      <c r="C23" s="186">
        <f>C15/SUM(C13:C15)*100</f>
        <v>31.150723614542887</v>
      </c>
      <c r="D23" s="253"/>
      <c r="E23" s="253"/>
      <c r="F23" s="1003"/>
      <c r="H23" s="174" t="s">
        <v>629</v>
      </c>
      <c r="I23" s="184">
        <f>I14/SUM(I14:I17)*100</f>
        <v>29.55329500221141</v>
      </c>
      <c r="J23" s="184">
        <f>J14/SUM(J14:J17)*100</f>
        <v>24.379059992357661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28.686421937195934</v>
      </c>
      <c r="J24" s="185">
        <f>J15/SUM(J14:J17)*100</f>
        <v>35.336262896446314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41.46837682441398</v>
      </c>
      <c r="J25" s="185">
        <f>J16/SUM(J14:J17)*100</f>
        <v>39.931218952999622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0.291906236178682</v>
      </c>
      <c r="J26" s="186">
        <f>J17/SUM(J14:J17)*100</f>
        <v>0.35345815819640808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56.461650367736205</v>
      </c>
      <c r="C29" s="189">
        <f t="shared" si="4"/>
        <v>52.144369925873633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14.976157762870768</v>
      </c>
      <c r="C30" s="192">
        <f t="shared" si="4"/>
        <v>16.70490645958348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28.562191869393033</v>
      </c>
      <c r="C31" s="195">
        <f t="shared" si="4"/>
        <v>31.150723614542887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29.55329500221141</v>
      </c>
      <c r="J32" s="189">
        <f>J23</f>
        <v>24.379059992357661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28.686421937195934</v>
      </c>
      <c r="J33" s="192">
        <f t="shared" si="5"/>
        <v>35.336262896446314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41.46837682441398</v>
      </c>
      <c r="J34" s="192">
        <f t="shared" si="6"/>
        <v>39.931218952999622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0.291906236178682</v>
      </c>
      <c r="J35" s="195">
        <f t="shared" si="7"/>
        <v>0.35345815819640808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239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25117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105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75.25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178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1</v>
      </c>
      <c r="E5" s="28"/>
      <c r="J5" s="654" t="s">
        <v>542</v>
      </c>
      <c r="K5" s="669">
        <f>IF(ISBLANK(B5),"",B5)</f>
        <v>1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2</v>
      </c>
      <c r="C6" s="657">
        <v>1</v>
      </c>
      <c r="E6" s="44"/>
      <c r="J6" s="656" t="s">
        <v>543</v>
      </c>
      <c r="K6" s="670">
        <f t="shared" ref="K6:K10" si="0">IF(ISBLANK(B6),"",B6)</f>
        <v>2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8</v>
      </c>
      <c r="C7" s="657">
        <v>8</v>
      </c>
      <c r="E7" s="44"/>
      <c r="J7" s="656" t="s">
        <v>641</v>
      </c>
      <c r="K7" s="670">
        <f t="shared" si="0"/>
        <v>8</v>
      </c>
      <c r="L7" s="619">
        <f t="shared" si="1"/>
        <v>8</v>
      </c>
      <c r="N7" s="44"/>
    </row>
    <row r="8" spans="1:15" x14ac:dyDescent="0.25">
      <c r="A8" s="650" t="s">
        <v>642</v>
      </c>
      <c r="B8" s="651">
        <v>5</v>
      </c>
      <c r="C8" s="651">
        <v>6</v>
      </c>
      <c r="E8" s="21"/>
      <c r="J8" s="650" t="s">
        <v>642</v>
      </c>
      <c r="K8" s="670">
        <f t="shared" si="0"/>
        <v>5</v>
      </c>
      <c r="L8" s="619">
        <f t="shared" si="1"/>
        <v>6</v>
      </c>
      <c r="N8" s="21"/>
    </row>
    <row r="9" spans="1:15" x14ac:dyDescent="0.25">
      <c r="A9" s="650" t="s">
        <v>643</v>
      </c>
      <c r="B9" s="651">
        <v>15</v>
      </c>
      <c r="C9" s="651">
        <v>9</v>
      </c>
      <c r="E9" s="21"/>
      <c r="J9" s="650" t="s">
        <v>643</v>
      </c>
      <c r="K9" s="670">
        <f t="shared" si="0"/>
        <v>15</v>
      </c>
      <c r="L9" s="619">
        <f t="shared" si="1"/>
        <v>9</v>
      </c>
      <c r="N9" s="21"/>
    </row>
    <row r="10" spans="1:15" x14ac:dyDescent="0.25">
      <c r="A10" s="652" t="s">
        <v>365</v>
      </c>
      <c r="B10" s="653">
        <v>337</v>
      </c>
      <c r="C10" s="653">
        <v>18</v>
      </c>
      <c r="J10" s="652" t="s">
        <v>365</v>
      </c>
      <c r="K10" s="671">
        <f t="shared" si="0"/>
        <v>337</v>
      </c>
      <c r="L10" s="620">
        <f t="shared" si="1"/>
        <v>18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2.82</v>
      </c>
      <c r="C15" s="197"/>
      <c r="D15" s="253"/>
      <c r="E15" s="211"/>
      <c r="F15" s="253"/>
      <c r="G15" s="253"/>
      <c r="J15" s="673" t="s">
        <v>488</v>
      </c>
      <c r="K15" s="674">
        <f>B15</f>
        <v>2.82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0.36</v>
      </c>
      <c r="C16" s="197"/>
      <c r="D16" s="253"/>
      <c r="E16" s="254"/>
      <c r="F16" s="253"/>
      <c r="G16" s="253"/>
      <c r="J16" s="675" t="s">
        <v>489</v>
      </c>
      <c r="K16" s="676">
        <f>B16</f>
        <v>0.36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0.54</v>
      </c>
      <c r="C18" s="197"/>
      <c r="D18" s="255"/>
      <c r="E18" s="256"/>
      <c r="F18" s="253"/>
      <c r="G18" s="253"/>
      <c r="J18" s="678" t="s">
        <v>501</v>
      </c>
      <c r="K18" s="674">
        <f>B18</f>
        <v>0.54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2.2799999999999998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2.2799999999999998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1.64</v>
      </c>
      <c r="C21" s="253"/>
      <c r="D21" s="253"/>
      <c r="E21" s="253"/>
      <c r="F21" s="253"/>
      <c r="G21" s="253"/>
      <c r="J21" s="661" t="s">
        <v>498</v>
      </c>
      <c r="K21" s="679">
        <f>B21</f>
        <v>1.64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</v>
      </c>
      <c r="C32" s="655">
        <v>0</v>
      </c>
      <c r="E32" s="28"/>
      <c r="J32" s="654" t="s">
        <v>542</v>
      </c>
      <c r="K32" s="669">
        <f>IF(ISBLANK(B32),"",B32)</f>
        <v>2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1</v>
      </c>
      <c r="C34" s="657">
        <v>3</v>
      </c>
      <c r="E34" s="44"/>
      <c r="J34" s="656" t="s">
        <v>641</v>
      </c>
      <c r="K34" s="670">
        <f t="shared" si="2"/>
        <v>1</v>
      </c>
      <c r="L34" s="619">
        <f t="shared" si="3"/>
        <v>3</v>
      </c>
      <c r="N34" s="44"/>
    </row>
    <row r="35" spans="1:15" x14ac:dyDescent="0.25">
      <c r="A35" s="650" t="s">
        <v>642</v>
      </c>
      <c r="B35" s="651">
        <v>3</v>
      </c>
      <c r="C35" s="651">
        <v>4</v>
      </c>
      <c r="E35" s="21"/>
      <c r="J35" s="650" t="s">
        <v>642</v>
      </c>
      <c r="K35" s="670">
        <f t="shared" si="2"/>
        <v>3</v>
      </c>
      <c r="L35" s="619">
        <f t="shared" si="3"/>
        <v>4</v>
      </c>
      <c r="N35" s="21"/>
    </row>
    <row r="36" spans="1:15" x14ac:dyDescent="0.25">
      <c r="A36" s="650" t="s">
        <v>643</v>
      </c>
      <c r="B36" s="651">
        <v>5</v>
      </c>
      <c r="C36" s="651">
        <v>5</v>
      </c>
      <c r="E36" s="21"/>
      <c r="J36" s="650" t="s">
        <v>643</v>
      </c>
      <c r="K36" s="670">
        <f t="shared" si="2"/>
        <v>5</v>
      </c>
      <c r="L36" s="619">
        <f t="shared" si="3"/>
        <v>5</v>
      </c>
      <c r="N36" s="21"/>
    </row>
    <row r="37" spans="1:15" x14ac:dyDescent="0.25">
      <c r="A37" s="652" t="s">
        <v>365</v>
      </c>
      <c r="B37" s="653">
        <v>61</v>
      </c>
      <c r="C37" s="653">
        <v>9</v>
      </c>
      <c r="J37" s="652" t="s">
        <v>365</v>
      </c>
      <c r="K37" s="671">
        <f t="shared" si="2"/>
        <v>61</v>
      </c>
      <c r="L37" s="620">
        <f t="shared" si="3"/>
        <v>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0.61</v>
      </c>
      <c r="C42" s="197"/>
      <c r="D42" s="253"/>
      <c r="E42" s="211"/>
      <c r="F42" s="253"/>
      <c r="G42" s="253"/>
      <c r="J42" s="673" t="s">
        <v>488</v>
      </c>
      <c r="K42" s="674">
        <f>B42</f>
        <v>0.61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</v>
      </c>
      <c r="C43" s="197"/>
      <c r="D43" s="253"/>
      <c r="E43" s="254"/>
      <c r="F43" s="253"/>
      <c r="G43" s="253"/>
      <c r="J43" s="675" t="s">
        <v>489</v>
      </c>
      <c r="K43" s="676">
        <f>B43</f>
        <v>0.2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0.27</v>
      </c>
      <c r="C45" s="197"/>
      <c r="D45" s="255"/>
      <c r="E45" s="256"/>
      <c r="F45" s="253"/>
      <c r="G45" s="253"/>
      <c r="J45" s="678" t="s">
        <v>501</v>
      </c>
      <c r="K45" s="674">
        <f>B45</f>
        <v>0.27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0.49</v>
      </c>
      <c r="C46" s="198"/>
      <c r="D46" s="255"/>
      <c r="E46" s="256"/>
      <c r="F46" s="253"/>
      <c r="G46" s="253"/>
      <c r="J46" s="672" t="s">
        <v>502</v>
      </c>
      <c r="K46" s="676">
        <f>B46</f>
        <v>0.49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0.41</v>
      </c>
      <c r="C48" s="253"/>
      <c r="D48" s="253"/>
      <c r="E48" s="253"/>
      <c r="F48" s="253"/>
      <c r="G48" s="253"/>
      <c r="J48" s="661" t="s">
        <v>498</v>
      </c>
      <c r="K48" s="679">
        <f>B48</f>
        <v>0.41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18047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15089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6916</v>
      </c>
      <c r="D4" s="643">
        <v>1</v>
      </c>
      <c r="E4" s="643">
        <v>7022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14982</v>
      </c>
      <c r="D5" s="602">
        <v>1</v>
      </c>
      <c r="E5" s="602">
        <v>8914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18047</v>
      </c>
      <c r="D6" s="617">
        <v>1</v>
      </c>
      <c r="E6" s="617">
        <v>15089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78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0.09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84.9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90.9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1953213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77765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86</v>
      </c>
      <c r="E4" s="600">
        <v>0.72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24.5</v>
      </c>
      <c r="E5" s="751">
        <v>0.25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84.9</v>
      </c>
      <c r="E6" s="959">
        <v>0.84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78</v>
      </c>
      <c r="C4" s="643">
        <v>3</v>
      </c>
      <c r="D4" s="643">
        <v>1.1000000000000001</v>
      </c>
      <c r="E4" s="643">
        <v>0.17</v>
      </c>
      <c r="F4" s="643">
        <v>0.4</v>
      </c>
      <c r="G4" s="643">
        <v>2.2999999999999998</v>
      </c>
      <c r="H4" s="1066"/>
      <c r="I4" s="253"/>
      <c r="J4" s="253"/>
      <c r="K4" s="253"/>
    </row>
    <row r="5" spans="1:11" x14ac:dyDescent="0.25">
      <c r="A5" s="480">
        <v>2021</v>
      </c>
      <c r="B5" s="602">
        <v>72</v>
      </c>
      <c r="C5" s="602">
        <v>2.8</v>
      </c>
      <c r="D5" s="602">
        <v>0.9</v>
      </c>
      <c r="E5" s="602">
        <v>0.17</v>
      </c>
      <c r="F5" s="602">
        <v>0.5</v>
      </c>
      <c r="G5" s="602">
        <v>2.4</v>
      </c>
      <c r="H5" s="1066"/>
      <c r="I5" s="253"/>
      <c r="J5" s="253"/>
      <c r="K5" s="253"/>
    </row>
    <row r="6" spans="1:11" x14ac:dyDescent="0.25">
      <c r="A6" s="360">
        <v>2022</v>
      </c>
      <c r="B6" s="602">
        <v>78</v>
      </c>
      <c r="C6" s="602">
        <v>3.1</v>
      </c>
      <c r="D6" s="602">
        <v>1.1000000000000001</v>
      </c>
      <c r="E6" s="602">
        <v>0.09</v>
      </c>
      <c r="F6" s="602">
        <v>0.5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95.4</v>
      </c>
      <c r="C5" s="602">
        <v>80.8</v>
      </c>
      <c r="D5" s="602">
        <v>1</v>
      </c>
      <c r="E5" s="602">
        <v>3.9</v>
      </c>
      <c r="F5" s="253"/>
      <c r="G5" s="253"/>
      <c r="H5" s="253"/>
    </row>
    <row r="6" spans="1:8" x14ac:dyDescent="0.25">
      <c r="A6" s="360">
        <v>2021</v>
      </c>
      <c r="B6" s="602">
        <v>96.1</v>
      </c>
      <c r="C6" s="602">
        <v>89.1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90.9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3.9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2750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393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3576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21023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837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4312</v>
      </c>
      <c r="C5" s="1034">
        <v>1775</v>
      </c>
      <c r="D5" s="600">
        <v>2537</v>
      </c>
      <c r="G5" s="871" t="s">
        <v>126</v>
      </c>
      <c r="H5" s="637">
        <f>IF(ISBLANK(D7),"",D7)</f>
        <v>1697</v>
      </c>
    </row>
    <row r="6" spans="1:17" x14ac:dyDescent="0.25">
      <c r="A6" s="641">
        <v>2021</v>
      </c>
      <c r="B6" s="1034">
        <v>2195</v>
      </c>
      <c r="C6" s="1034">
        <v>907</v>
      </c>
      <c r="D6" s="602">
        <v>1288</v>
      </c>
      <c r="G6" s="635" t="s">
        <v>127</v>
      </c>
      <c r="H6" s="623">
        <f>IF(ISBLANK(C7),"",C7)</f>
        <v>1053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2750</v>
      </c>
      <c r="C7" s="1034">
        <v>1053</v>
      </c>
      <c r="D7" s="617">
        <v>1697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1697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1053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1458</v>
      </c>
      <c r="C6" s="55">
        <v>762</v>
      </c>
      <c r="D6" s="55">
        <v>696</v>
      </c>
      <c r="E6" s="70">
        <v>1810</v>
      </c>
      <c r="F6" s="55">
        <v>939</v>
      </c>
      <c r="G6" s="110">
        <v>871</v>
      </c>
      <c r="H6" s="55">
        <v>1101</v>
      </c>
      <c r="I6" s="55">
        <v>545</v>
      </c>
      <c r="J6" s="55">
        <v>556</v>
      </c>
      <c r="K6" s="70">
        <v>4094</v>
      </c>
      <c r="L6" s="55">
        <v>2109</v>
      </c>
      <c r="M6" s="110">
        <v>1985</v>
      </c>
      <c r="N6" s="70">
        <v>4217</v>
      </c>
      <c r="O6" s="55">
        <v>2155</v>
      </c>
      <c r="P6" s="110">
        <v>2062</v>
      </c>
      <c r="Q6" s="70">
        <v>16238</v>
      </c>
      <c r="R6" s="55">
        <v>8071</v>
      </c>
      <c r="S6" s="110">
        <v>8167</v>
      </c>
      <c r="T6" s="70">
        <v>25722</v>
      </c>
      <c r="U6" s="55">
        <v>12431</v>
      </c>
      <c r="V6" s="160">
        <v>13291</v>
      </c>
    </row>
    <row r="7" spans="1:22" x14ac:dyDescent="0.25">
      <c r="A7" s="286">
        <v>2021</v>
      </c>
      <c r="B7" s="167">
        <v>1439</v>
      </c>
      <c r="C7" s="94">
        <v>755</v>
      </c>
      <c r="D7" s="94">
        <v>684</v>
      </c>
      <c r="E7" s="167">
        <v>1795</v>
      </c>
      <c r="F7" s="94">
        <v>924</v>
      </c>
      <c r="G7" s="169">
        <v>871</v>
      </c>
      <c r="H7" s="94">
        <v>1072</v>
      </c>
      <c r="I7" s="94">
        <v>543</v>
      </c>
      <c r="J7" s="94">
        <v>529</v>
      </c>
      <c r="K7" s="167">
        <v>4012</v>
      </c>
      <c r="L7" s="94">
        <v>2075</v>
      </c>
      <c r="M7" s="169">
        <v>1937</v>
      </c>
      <c r="N7" s="167">
        <v>4144</v>
      </c>
      <c r="O7" s="94">
        <v>2137</v>
      </c>
      <c r="P7" s="169">
        <v>2007</v>
      </c>
      <c r="Q7" s="167">
        <v>16000</v>
      </c>
      <c r="R7" s="94">
        <v>7972</v>
      </c>
      <c r="S7" s="169">
        <v>8028</v>
      </c>
      <c r="T7" s="212">
        <v>25468</v>
      </c>
      <c r="U7" s="58">
        <v>12315</v>
      </c>
      <c r="V7" s="160">
        <v>13153</v>
      </c>
    </row>
    <row r="8" spans="1:22" x14ac:dyDescent="0.25">
      <c r="A8" s="219">
        <v>2022</v>
      </c>
      <c r="B8" s="72">
        <v>1483</v>
      </c>
      <c r="C8" s="61">
        <v>769</v>
      </c>
      <c r="D8" s="61">
        <v>714</v>
      </c>
      <c r="E8" s="72">
        <v>1818</v>
      </c>
      <c r="F8" s="61">
        <v>955</v>
      </c>
      <c r="G8" s="111">
        <v>863</v>
      </c>
      <c r="H8" s="61">
        <v>996</v>
      </c>
      <c r="I8" s="61">
        <v>507</v>
      </c>
      <c r="J8" s="61">
        <v>489</v>
      </c>
      <c r="K8" s="72">
        <v>4031</v>
      </c>
      <c r="L8" s="61">
        <v>2103</v>
      </c>
      <c r="M8" s="111">
        <v>1928</v>
      </c>
      <c r="N8" s="72">
        <v>3879</v>
      </c>
      <c r="O8" s="61">
        <v>2002</v>
      </c>
      <c r="P8" s="111">
        <v>1877</v>
      </c>
      <c r="Q8" s="72">
        <v>15573</v>
      </c>
      <c r="R8" s="61">
        <v>7762</v>
      </c>
      <c r="S8" s="111">
        <v>7811</v>
      </c>
      <c r="T8" s="72">
        <v>25117</v>
      </c>
      <c r="U8" s="61">
        <v>12205</v>
      </c>
      <c r="V8" s="111">
        <v>12912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1483</v>
      </c>
      <c r="C15" s="172">
        <f>E8</f>
        <v>1818</v>
      </c>
      <c r="D15" s="172">
        <f>H8</f>
        <v>996</v>
      </c>
      <c r="E15" s="172">
        <f>K8</f>
        <v>4031</v>
      </c>
      <c r="F15" s="172">
        <f>N8</f>
        <v>3879</v>
      </c>
      <c r="G15" s="172">
        <f>Q8</f>
        <v>15573</v>
      </c>
      <c r="H15" s="334">
        <f>T8</f>
        <v>25117</v>
      </c>
      <c r="M15" s="172">
        <f>K8</f>
        <v>4031</v>
      </c>
      <c r="N15" s="172">
        <f>H15-E15-O15</f>
        <v>14843</v>
      </c>
      <c r="O15" s="172">
        <f>H15-(B15+C15+G15)</f>
        <v>6243</v>
      </c>
      <c r="P15" s="29"/>
      <c r="Q15" s="100">
        <f>M15/H15*100</f>
        <v>16.048891189234382</v>
      </c>
      <c r="R15" s="100">
        <f>N15/H15*100</f>
        <v>59.09543337181988</v>
      </c>
      <c r="S15" s="100">
        <f>O15/H15*100</f>
        <v>24.855675438945735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16.048891189234382</v>
      </c>
      <c r="R18" s="100">
        <f>N15/H15*100</f>
        <v>59.09543337181988</v>
      </c>
      <c r="S18" s="100">
        <f>O15/H15*100</f>
        <v>24.855675438945735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10</v>
      </c>
      <c r="C25" s="357"/>
      <c r="D25" s="357"/>
      <c r="E25" s="72">
        <v>19.8</v>
      </c>
      <c r="F25" s="357"/>
      <c r="G25" s="461"/>
      <c r="H25" s="72">
        <v>10</v>
      </c>
      <c r="I25" s="61">
        <v>22.47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22.47</v>
      </c>
      <c r="F34" s="702">
        <f t="shared" si="3"/>
        <v>2022</v>
      </c>
      <c r="G34" s="676">
        <f t="shared" si="4"/>
        <v>0</v>
      </c>
      <c r="H34" s="676">
        <f t="shared" si="5"/>
        <v>22.47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0</v>
      </c>
      <c r="E4" s="599">
        <v>0</v>
      </c>
      <c r="F4" s="600">
        <v>1.5</v>
      </c>
      <c r="G4" s="600">
        <v>0</v>
      </c>
    </row>
    <row r="5" spans="1:10" x14ac:dyDescent="0.25">
      <c r="A5" s="286">
        <v>2022</v>
      </c>
      <c r="B5" s="751">
        <v>8</v>
      </c>
      <c r="C5" s="751">
        <v>1</v>
      </c>
      <c r="D5" s="751">
        <v>0</v>
      </c>
      <c r="E5" s="753">
        <v>0</v>
      </c>
      <c r="F5" s="751">
        <v>2</v>
      </c>
      <c r="G5" s="751">
        <v>0</v>
      </c>
    </row>
    <row r="6" spans="1:10" x14ac:dyDescent="0.25">
      <c r="A6" s="218">
        <v>2023</v>
      </c>
      <c r="B6" s="752">
        <v>9</v>
      </c>
      <c r="C6" s="752">
        <v>1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0</v>
      </c>
      <c r="E11" s="103">
        <f>A4</f>
        <v>2021</v>
      </c>
      <c r="F11" s="80">
        <f>IF(ISBLANK(B4),"",B4)</f>
        <v>6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8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8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9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9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1</v>
      </c>
      <c r="E20" s="155">
        <f t="shared" si="5"/>
        <v>2023</v>
      </c>
      <c r="F20" s="83">
        <f>IF(ISBLANK(C6),"",C6)</f>
        <v>1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319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362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127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141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461</v>
      </c>
    </row>
    <row r="17" spans="2:3" x14ac:dyDescent="0.25">
      <c r="B17" s="253">
        <v>2022</v>
      </c>
      <c r="C17" s="1100">
        <v>358</v>
      </c>
    </row>
    <row r="18" spans="2:3" x14ac:dyDescent="0.25">
      <c r="B18" s="253">
        <v>2023</v>
      </c>
      <c r="C18" s="1100">
        <v>362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461</v>
      </c>
    </row>
    <row r="22" spans="2:3" x14ac:dyDescent="0.25">
      <c r="B22" s="636">
        <f>B17</f>
        <v>2022</v>
      </c>
      <c r="C22" s="636">
        <f t="shared" ref="C22:C23" si="0">IF(ISBLANK(C17),"",C17)</f>
        <v>358</v>
      </c>
    </row>
    <row r="23" spans="2:3" x14ac:dyDescent="0.25">
      <c r="B23" s="636">
        <f>B18</f>
        <v>2023</v>
      </c>
      <c r="C23" s="636">
        <f t="shared" si="0"/>
        <v>362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</v>
      </c>
      <c r="C5" s="55">
        <v>14</v>
      </c>
      <c r="D5" s="55">
        <v>26</v>
      </c>
      <c r="E5" s="269">
        <f>SUM(B5:D5)</f>
        <v>49</v>
      </c>
      <c r="F5" s="71">
        <v>325</v>
      </c>
      <c r="G5" s="70">
        <v>0.2</v>
      </c>
      <c r="H5" s="55">
        <v>0.1</v>
      </c>
      <c r="I5" s="110">
        <v>0.4</v>
      </c>
      <c r="J5" s="71">
        <v>1.3</v>
      </c>
    </row>
    <row r="6" spans="1:10" x14ac:dyDescent="0.25">
      <c r="A6" s="286">
        <v>2022</v>
      </c>
      <c r="B6" s="757">
        <v>10</v>
      </c>
      <c r="C6" s="758">
        <v>15</v>
      </c>
      <c r="D6" s="758">
        <v>26</v>
      </c>
      <c r="E6" s="270">
        <f>SUM(B6:D6)</f>
        <v>51</v>
      </c>
      <c r="F6" s="214">
        <v>339</v>
      </c>
      <c r="G6" s="457">
        <v>0.2</v>
      </c>
      <c r="H6" s="458">
        <v>0.1</v>
      </c>
      <c r="I6" s="763">
        <v>0.4</v>
      </c>
      <c r="J6" s="214">
        <v>1.4</v>
      </c>
    </row>
    <row r="7" spans="1:10" x14ac:dyDescent="0.25">
      <c r="A7" s="218">
        <v>2023</v>
      </c>
      <c r="B7" s="167">
        <v>14</v>
      </c>
      <c r="C7" s="94">
        <v>15</v>
      </c>
      <c r="D7" s="94">
        <v>23</v>
      </c>
      <c r="E7" s="447">
        <f>SUM(B7:D7)</f>
        <v>52</v>
      </c>
      <c r="F7" s="168">
        <v>319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325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339</v>
      </c>
      <c r="C14" s="28"/>
      <c r="D14" s="28"/>
      <c r="F14" s="625" t="s">
        <v>1526</v>
      </c>
      <c r="G14" s="621">
        <f>IF(ISBLANK(B7),"",B7)</f>
        <v>14</v>
      </c>
      <c r="I14" s="625" t="s">
        <v>1529</v>
      </c>
      <c r="J14" s="621">
        <f>IF(ISBLANK(B7),"",B7)</f>
        <v>14</v>
      </c>
    </row>
    <row r="15" spans="1:10" x14ac:dyDescent="0.25">
      <c r="A15" s="624">
        <f t="shared" ref="A15" si="1">A7</f>
        <v>2023</v>
      </c>
      <c r="B15" s="623">
        <f t="shared" si="0"/>
        <v>319</v>
      </c>
      <c r="C15" s="28"/>
      <c r="D15" s="28"/>
      <c r="F15" s="626" t="s">
        <v>1527</v>
      </c>
      <c r="G15" s="622">
        <f>IF(ISBLANK(C7),"",C7)</f>
        <v>15</v>
      </c>
      <c r="I15" s="626" t="s">
        <v>1538</v>
      </c>
      <c r="J15" s="622">
        <f>IF(ISBLANK(C7),"",C7)</f>
        <v>15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23</v>
      </c>
      <c r="I16" s="627" t="s">
        <v>1539</v>
      </c>
      <c r="J16" s="623">
        <f>IF(ISBLANK(D7),"",D7)</f>
        <v>23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125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5.0999999999999996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30</v>
      </c>
      <c r="C6" s="759"/>
      <c r="D6" s="759"/>
      <c r="E6" s="457">
        <v>10.5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55</v>
      </c>
      <c r="C7" s="759"/>
      <c r="D7" s="759"/>
      <c r="E7" s="457">
        <v>19.600000000000001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14</v>
      </c>
      <c r="C8" s="760"/>
      <c r="D8" s="760"/>
      <c r="E8" s="601">
        <v>5.0999999999999996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30</v>
      </c>
      <c r="C16" s="755"/>
      <c r="I16" s="700">
        <f>A6</f>
        <v>2020</v>
      </c>
      <c r="J16" s="674">
        <f>IF(ISBLANK(E6),"",E6)</f>
        <v>10.5</v>
      </c>
      <c r="K16" s="756"/>
    </row>
    <row r="17" spans="1:10" x14ac:dyDescent="0.25">
      <c r="A17" s="701">
        <f>A7</f>
        <v>2021</v>
      </c>
      <c r="B17" s="853">
        <f>IF(ISBLANK(B7),"",B7)</f>
        <v>55</v>
      </c>
      <c r="C17" s="755"/>
      <c r="I17" s="701">
        <f>A7</f>
        <v>2021</v>
      </c>
      <c r="J17" s="853">
        <f>IF(ISBLANK(E7),"",E7)</f>
        <v>19.600000000000001</v>
      </c>
    </row>
    <row r="18" spans="1:10" x14ac:dyDescent="0.25">
      <c r="A18" s="702">
        <f>A8</f>
        <v>2022</v>
      </c>
      <c r="B18" s="676">
        <f>IF(ISBLANK(B8),"",B8)</f>
        <v>14</v>
      </c>
      <c r="C18" s="755"/>
      <c r="I18" s="702">
        <f>A8</f>
        <v>2022</v>
      </c>
      <c r="J18" s="676">
        <f>IF(ISBLANK(E8),"",E8)</f>
        <v>5.0999999999999996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</v>
      </c>
      <c r="D5" s="449">
        <f>IF(ISBLANK(B5),"",A5)</f>
        <v>2021</v>
      </c>
      <c r="E5" s="618">
        <f>IF(ISBLANK(B5),"",B5)</f>
        <v>3</v>
      </c>
      <c r="K5" s="217">
        <v>2020</v>
      </c>
      <c r="L5" s="655">
        <v>2.2000000000000002</v>
      </c>
    </row>
    <row r="6" spans="1:12" x14ac:dyDescent="0.25">
      <c r="A6" s="229">
        <v>2022</v>
      </c>
      <c r="B6" s="602">
        <v>3</v>
      </c>
      <c r="D6" s="450">
        <f>IF(ISBLANK(B6),"",A6)</f>
        <v>2022</v>
      </c>
      <c r="E6" s="619">
        <f>IF(ISBLANK(B6),"",B6)</f>
        <v>3</v>
      </c>
      <c r="K6" s="286">
        <v>2021</v>
      </c>
      <c r="L6" s="657">
        <v>1.5</v>
      </c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>
        <v>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20</v>
      </c>
      <c r="C4" s="643">
        <v>76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11</v>
      </c>
      <c r="C5" s="602">
        <v>85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14</v>
      </c>
      <c r="C6" s="602">
        <v>125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</v>
      </c>
      <c r="C5" s="643">
        <v>5120</v>
      </c>
      <c r="D5" s="643">
        <v>862</v>
      </c>
      <c r="E5" s="869">
        <v>16.8</v>
      </c>
      <c r="F5" s="1039">
        <v>14.3</v>
      </c>
      <c r="G5" s="1039">
        <v>19.100000000000001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</v>
      </c>
      <c r="C6" s="657">
        <v>3620</v>
      </c>
      <c r="D6" s="657">
        <v>314</v>
      </c>
      <c r="E6" s="657">
        <v>8.6</v>
      </c>
      <c r="F6" s="657">
        <v>7.4</v>
      </c>
      <c r="G6" s="657">
        <v>9.8000000000000007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</v>
      </c>
      <c r="C7" s="617">
        <v>3576</v>
      </c>
      <c r="D7" s="617">
        <v>393</v>
      </c>
      <c r="E7" s="617">
        <v>10.9</v>
      </c>
      <c r="F7" s="617">
        <v>8.6</v>
      </c>
      <c r="G7" s="617">
        <v>13.1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11.6</v>
      </c>
      <c r="C4" s="655">
        <v>89</v>
      </c>
      <c r="D4" s="655">
        <v>2.2000000000000002</v>
      </c>
      <c r="E4" s="655">
        <v>133</v>
      </c>
      <c r="F4" s="655">
        <v>0.5</v>
      </c>
      <c r="G4" s="655">
        <v>6</v>
      </c>
      <c r="H4" s="655">
        <v>0</v>
      </c>
      <c r="I4" s="655">
        <v>13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8.9</v>
      </c>
      <c r="C5" s="602">
        <v>112</v>
      </c>
      <c r="D5" s="602">
        <v>2.8</v>
      </c>
      <c r="E5" s="602">
        <v>134</v>
      </c>
      <c r="F5" s="602">
        <v>0.5</v>
      </c>
      <c r="G5" s="602">
        <v>8</v>
      </c>
      <c r="H5" s="602">
        <v>1</v>
      </c>
      <c r="I5" s="602">
        <v>17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127</v>
      </c>
      <c r="D6" s="617"/>
      <c r="E6" s="617">
        <v>141</v>
      </c>
      <c r="F6" s="617"/>
      <c r="G6" s="617">
        <v>10</v>
      </c>
      <c r="H6" s="617">
        <v>2</v>
      </c>
      <c r="I6" s="617">
        <v>18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7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204</v>
      </c>
      <c r="C4" s="1006">
        <v>108</v>
      </c>
      <c r="D4" s="1006">
        <v>96</v>
      </c>
      <c r="E4" s="1005">
        <v>479</v>
      </c>
      <c r="F4" s="1006">
        <v>236</v>
      </c>
      <c r="G4" s="1006">
        <v>243</v>
      </c>
      <c r="H4" s="1007">
        <v>7.9</v>
      </c>
      <c r="I4" s="1007">
        <v>18.600000000000001</v>
      </c>
      <c r="J4" s="1007">
        <v>-10.7</v>
      </c>
      <c r="K4" s="70">
        <v>564</v>
      </c>
      <c r="L4" s="55">
        <v>259</v>
      </c>
      <c r="M4" s="110">
        <v>305</v>
      </c>
      <c r="N4" s="55">
        <v>536</v>
      </c>
      <c r="O4" s="55">
        <v>219</v>
      </c>
      <c r="P4" s="110">
        <v>317</v>
      </c>
    </row>
    <row r="5" spans="1:17" x14ac:dyDescent="0.25">
      <c r="A5" s="286">
        <v>2021</v>
      </c>
      <c r="B5" s="1008">
        <v>199</v>
      </c>
      <c r="C5" s="1009">
        <v>104</v>
      </c>
      <c r="D5" s="1009">
        <v>95</v>
      </c>
      <c r="E5" s="1008">
        <v>543</v>
      </c>
      <c r="F5" s="1009">
        <v>290</v>
      </c>
      <c r="G5" s="1009">
        <v>253</v>
      </c>
      <c r="H5" s="1010">
        <v>7.8</v>
      </c>
      <c r="I5" s="1010">
        <v>21.3</v>
      </c>
      <c r="J5" s="1010">
        <v>-13.5</v>
      </c>
      <c r="K5" s="212">
        <v>663</v>
      </c>
      <c r="L5" s="58">
        <v>287</v>
      </c>
      <c r="M5" s="160">
        <v>376</v>
      </c>
      <c r="N5" s="58">
        <v>578</v>
      </c>
      <c r="O5" s="58">
        <v>244</v>
      </c>
      <c r="P5" s="160">
        <v>334</v>
      </c>
    </row>
    <row r="6" spans="1:17" x14ac:dyDescent="0.25">
      <c r="A6" s="219">
        <v>2022</v>
      </c>
      <c r="B6" s="1011">
        <v>200</v>
      </c>
      <c r="C6" s="1012">
        <v>89</v>
      </c>
      <c r="D6" s="1012">
        <v>111</v>
      </c>
      <c r="E6" s="1011">
        <v>427</v>
      </c>
      <c r="F6" s="1012">
        <v>195</v>
      </c>
      <c r="G6" s="1012">
        <v>232</v>
      </c>
      <c r="H6" s="1013">
        <v>8</v>
      </c>
      <c r="I6" s="1013">
        <v>17</v>
      </c>
      <c r="J6" s="1013">
        <v>-9</v>
      </c>
      <c r="K6" s="1014">
        <v>651</v>
      </c>
      <c r="L6" s="1015">
        <v>266</v>
      </c>
      <c r="M6" s="1016">
        <v>385</v>
      </c>
      <c r="N6" s="1015">
        <v>595</v>
      </c>
      <c r="O6" s="1015">
        <v>261</v>
      </c>
      <c r="P6" s="1016">
        <v>334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96</v>
      </c>
      <c r="C13" s="319">
        <f>IF(ISBLANK(C4),"",C4)</f>
        <v>108</v>
      </c>
      <c r="D13" s="364"/>
      <c r="E13" s="322">
        <f>A4</f>
        <v>2020</v>
      </c>
      <c r="F13" s="319">
        <f>IF(ISBLANK(G4),"",G4)</f>
        <v>243</v>
      </c>
      <c r="G13" s="319">
        <f>IF(ISBLANK(F4),"",F4)</f>
        <v>236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95</v>
      </c>
      <c r="C14" s="320">
        <f t="shared" ref="C14:C15" si="2">IF(ISBLANK(C5),"",C5)</f>
        <v>104</v>
      </c>
      <c r="D14" s="364"/>
      <c r="E14" s="323">
        <f t="shared" ref="E14:E15" si="3">A5</f>
        <v>2021</v>
      </c>
      <c r="F14" s="320">
        <f t="shared" ref="F14:F15" si="4">IF(ISBLANK(G5),"",G5)</f>
        <v>253</v>
      </c>
      <c r="G14" s="320">
        <f t="shared" ref="G14:G15" si="5">IF(ISBLANK(F5),"",F5)</f>
        <v>290</v>
      </c>
      <c r="H14" s="389"/>
      <c r="I14" s="389"/>
      <c r="J14" s="48"/>
      <c r="K14" s="325" t="s">
        <v>536</v>
      </c>
      <c r="L14" s="328">
        <f>IF(ISBLANK(K4),"",K4)</f>
        <v>564</v>
      </c>
      <c r="M14" s="328">
        <f>IF(ISBLANK(K5),"",K5)</f>
        <v>663</v>
      </c>
      <c r="N14" s="328">
        <f>IF(ISBLANK(K6),"",K6)</f>
        <v>651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111</v>
      </c>
      <c r="C15" s="321">
        <f t="shared" si="2"/>
        <v>89</v>
      </c>
      <c r="E15" s="324">
        <f t="shared" si="3"/>
        <v>2022</v>
      </c>
      <c r="F15" s="321">
        <f t="shared" si="4"/>
        <v>232</v>
      </c>
      <c r="G15" s="321">
        <f t="shared" si="5"/>
        <v>195</v>
      </c>
      <c r="H15" s="211"/>
      <c r="I15" s="211"/>
      <c r="J15" s="28"/>
      <c r="K15" s="326" t="s">
        <v>535</v>
      </c>
      <c r="L15" s="329">
        <f>IF(ISBLANK(N4),"",N4)</f>
        <v>536</v>
      </c>
      <c r="M15" s="329">
        <f>IF(ISBLANK(N5),"",N5)</f>
        <v>578</v>
      </c>
      <c r="N15" s="329">
        <f>IF(ISBLANK(N6),"",N6)</f>
        <v>595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564</v>
      </c>
      <c r="M19" s="328">
        <f>IF(ISBLANK(K5),"",K5)</f>
        <v>663</v>
      </c>
      <c r="N19" s="328">
        <f>IF(ISBLANK(K6),"",K6)</f>
        <v>651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536</v>
      </c>
      <c r="M20" s="329">
        <f>IF(ISBLANK(N5),"",N5)</f>
        <v>578</v>
      </c>
      <c r="N20" s="329">
        <f>IF(ISBLANK(N6),"",N6)</f>
        <v>595</v>
      </c>
      <c r="O20" s="364"/>
    </row>
    <row r="21" spans="1:15" x14ac:dyDescent="0.25">
      <c r="A21" s="322">
        <f>A4</f>
        <v>2020</v>
      </c>
      <c r="B21" s="319">
        <f>IF(ISBLANK(D4),"",D4)</f>
        <v>96</v>
      </c>
      <c r="C21" s="319">
        <f>IF(ISBLANK(C4),"",C4)</f>
        <v>108</v>
      </c>
      <c r="E21" s="322">
        <f>A4</f>
        <v>2020</v>
      </c>
      <c r="F21" s="319">
        <f>IF(ISBLANK(G4),"",G4)</f>
        <v>243</v>
      </c>
      <c r="G21" s="319">
        <f>IF(ISBLANK(F4),"",F4)</f>
        <v>236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95</v>
      </c>
      <c r="C22" s="320">
        <f t="shared" ref="C22:C23" si="8">IF(ISBLANK(C5),"",C5)</f>
        <v>104</v>
      </c>
      <c r="E22" s="323">
        <f t="shared" ref="E22:E23" si="9">A5</f>
        <v>2021</v>
      </c>
      <c r="F22" s="320">
        <f t="shared" ref="F22:F23" si="10">IF(ISBLANK(G5),"",G5)</f>
        <v>253</v>
      </c>
      <c r="G22" s="320">
        <f t="shared" ref="G22:G23" si="11">IF(ISBLANK(F5),"",F5)</f>
        <v>290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111</v>
      </c>
      <c r="C23" s="321">
        <f t="shared" si="8"/>
        <v>89</v>
      </c>
      <c r="E23" s="324">
        <f t="shared" si="9"/>
        <v>2022</v>
      </c>
      <c r="F23" s="321">
        <f t="shared" si="10"/>
        <v>232</v>
      </c>
      <c r="G23" s="321">
        <f t="shared" si="11"/>
        <v>195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15</v>
      </c>
      <c r="C5" s="611"/>
      <c r="D5" s="611"/>
      <c r="E5" s="599">
        <v>15</v>
      </c>
      <c r="F5" s="616"/>
      <c r="G5" s="945"/>
      <c r="H5" s="599">
        <v>149</v>
      </c>
      <c r="I5" s="616">
        <v>75</v>
      </c>
      <c r="J5" s="616">
        <v>74</v>
      </c>
      <c r="K5" s="616"/>
      <c r="L5" s="945"/>
    </row>
    <row r="6" spans="1:12" x14ac:dyDescent="0.25">
      <c r="A6" s="286">
        <v>2021</v>
      </c>
      <c r="B6" s="601">
        <v>8</v>
      </c>
      <c r="C6" s="612"/>
      <c r="D6" s="612"/>
      <c r="E6" s="1034">
        <v>26</v>
      </c>
      <c r="F6" s="1028"/>
      <c r="G6" s="980"/>
      <c r="H6" s="1034">
        <v>104</v>
      </c>
      <c r="I6" s="1028">
        <v>53</v>
      </c>
      <c r="J6" s="1028">
        <v>51</v>
      </c>
      <c r="K6" s="1028"/>
      <c r="L6" s="980"/>
    </row>
    <row r="7" spans="1:12" x14ac:dyDescent="0.25">
      <c r="A7" s="218">
        <v>2022</v>
      </c>
      <c r="B7" s="601">
        <v>11</v>
      </c>
      <c r="C7" s="612"/>
      <c r="D7" s="612"/>
      <c r="E7" s="1034">
        <v>7</v>
      </c>
      <c r="F7" s="1028"/>
      <c r="G7" s="980"/>
      <c r="H7" s="1034">
        <v>86</v>
      </c>
      <c r="I7" s="1028">
        <v>35</v>
      </c>
      <c r="J7" s="1028">
        <v>51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35</v>
      </c>
    </row>
    <row r="15" spans="1:12" ht="30" x14ac:dyDescent="0.25">
      <c r="A15" s="833" t="s">
        <v>1543</v>
      </c>
      <c r="B15" s="623">
        <f>IF(ISBLANK(J7),"",J7)</f>
        <v>51</v>
      </c>
    </row>
    <row r="17" spans="1:2" x14ac:dyDescent="0.25">
      <c r="A17" s="625" t="s">
        <v>1540</v>
      </c>
      <c r="B17" s="621">
        <f>IF(ISBLANK(I7),"",I7)</f>
        <v>35</v>
      </c>
    </row>
    <row r="18" spans="1:2" x14ac:dyDescent="0.25">
      <c r="A18" s="627" t="s">
        <v>1541</v>
      </c>
      <c r="B18" s="623">
        <f>IF(ISBLANK(J7),"",J7)</f>
        <v>51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59.6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71.5</v>
      </c>
      <c r="C6" s="614">
        <v>29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66.3</v>
      </c>
      <c r="C10" s="614">
        <v>24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59.6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300.68900000000002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710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8900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68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8900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13193.7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21.1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297.38900000000001</v>
      </c>
      <c r="C5" s="611">
        <v>291.53899999999999</v>
      </c>
      <c r="D5" s="751">
        <v>9226</v>
      </c>
      <c r="E5" s="751">
        <v>37</v>
      </c>
      <c r="G5" s="358">
        <v>2014</v>
      </c>
      <c r="H5" s="70">
        <v>13291.12</v>
      </c>
      <c r="I5" s="55">
        <v>3980.02</v>
      </c>
      <c r="J5" s="55">
        <v>9311.1</v>
      </c>
      <c r="K5" s="71">
        <v>56</v>
      </c>
    </row>
    <row r="6" spans="1:12" x14ac:dyDescent="0.25">
      <c r="A6" s="286">
        <v>2021</v>
      </c>
      <c r="B6" s="601">
        <v>300.30900000000003</v>
      </c>
      <c r="C6" s="612">
        <v>294.459</v>
      </c>
      <c r="D6" s="959">
        <v>9522</v>
      </c>
      <c r="E6" s="959">
        <v>38</v>
      </c>
      <c r="G6" s="480">
        <v>2017</v>
      </c>
      <c r="H6" s="212">
        <v>13191.71</v>
      </c>
      <c r="I6" s="58">
        <v>3980</v>
      </c>
      <c r="J6" s="58">
        <v>9211.7099999999991</v>
      </c>
      <c r="K6" s="214">
        <v>55</v>
      </c>
    </row>
    <row r="7" spans="1:12" x14ac:dyDescent="0.25">
      <c r="A7" s="218">
        <v>2022</v>
      </c>
      <c r="B7" s="601">
        <v>300.68900000000002</v>
      </c>
      <c r="C7" s="612">
        <v>294.839</v>
      </c>
      <c r="D7" s="959">
        <v>9676</v>
      </c>
      <c r="E7" s="959">
        <v>39</v>
      </c>
      <c r="G7" s="482">
        <v>2020</v>
      </c>
      <c r="H7" s="72">
        <v>13193.7</v>
      </c>
      <c r="I7" s="61">
        <v>3982</v>
      </c>
      <c r="J7" s="61">
        <v>9211.7000000000007</v>
      </c>
      <c r="K7" s="73">
        <v>55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294.839</v>
      </c>
      <c r="D14" s="631">
        <f>A5</f>
        <v>2020</v>
      </c>
      <c r="E14" s="625">
        <f>IF(ISBLANK(D5),"",D5)</f>
        <v>9226</v>
      </c>
      <c r="F14" s="211"/>
      <c r="G14" s="634" t="s">
        <v>925</v>
      </c>
      <c r="H14" s="621">
        <f>IF(ISBLANK(J7),"",J7)</f>
        <v>9211.7000000000007</v>
      </c>
      <c r="I14" s="211"/>
      <c r="J14" s="211"/>
    </row>
    <row r="15" spans="1:12" x14ac:dyDescent="0.25">
      <c r="A15" s="870" t="s">
        <v>16</v>
      </c>
      <c r="B15" s="630">
        <f>IF(ISBLANK(B7),"",B7)</f>
        <v>300.68900000000002</v>
      </c>
      <c r="D15" s="632">
        <f t="shared" ref="D15:D16" si="0">A6</f>
        <v>2021</v>
      </c>
      <c r="E15" s="626">
        <f>IF(ISBLANK(D6),"",D6)</f>
        <v>9522</v>
      </c>
      <c r="F15" s="211"/>
      <c r="G15" s="635" t="s">
        <v>926</v>
      </c>
      <c r="H15" s="623">
        <f>IF(ISBLANK(I7),"",I7)</f>
        <v>3982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9676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294.839</v>
      </c>
      <c r="F19" s="253"/>
      <c r="G19" s="634" t="s">
        <v>529</v>
      </c>
      <c r="H19" s="621">
        <f>IF(ISBLANK(J7),"",J7)</f>
        <v>9211.7000000000007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300.68900000000002</v>
      </c>
      <c r="F20" s="253"/>
      <c r="G20" s="635" t="s">
        <v>528</v>
      </c>
      <c r="H20" s="623">
        <f>IF(ISBLANK(I7),"",I7)</f>
        <v>3982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15.6</v>
      </c>
      <c r="C5" s="1092">
        <v>8900</v>
      </c>
      <c r="D5" s="1093">
        <v>710</v>
      </c>
      <c r="E5" s="1092">
        <v>8900</v>
      </c>
      <c r="F5" s="1093">
        <v>68</v>
      </c>
    </row>
    <row r="6" spans="1:9" x14ac:dyDescent="0.25">
      <c r="A6" s="218">
        <v>2021</v>
      </c>
      <c r="B6" s="1092">
        <v>14</v>
      </c>
      <c r="C6" s="1092">
        <v>8900</v>
      </c>
      <c r="D6" s="1093">
        <v>710</v>
      </c>
      <c r="E6" s="1092">
        <v>8900</v>
      </c>
      <c r="F6" s="1093">
        <v>68</v>
      </c>
    </row>
    <row r="7" spans="1:9" x14ac:dyDescent="0.25">
      <c r="A7" s="219">
        <v>2022</v>
      </c>
      <c r="B7" s="73">
        <v>21.1</v>
      </c>
      <c r="C7" s="73">
        <v>8900</v>
      </c>
      <c r="D7" s="73">
        <v>710</v>
      </c>
      <c r="E7" s="73">
        <v>8900</v>
      </c>
      <c r="F7" s="73">
        <v>68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207559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183522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24037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756142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676052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80090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212617</v>
      </c>
      <c r="C5" s="458">
        <v>202000</v>
      </c>
      <c r="D5" s="458">
        <v>10617</v>
      </c>
      <c r="E5" s="457">
        <v>704579</v>
      </c>
      <c r="F5" s="458">
        <v>674976</v>
      </c>
      <c r="G5" s="458">
        <v>29603</v>
      </c>
      <c r="H5" s="457">
        <v>3.3</v>
      </c>
      <c r="I5" s="763">
        <v>2.8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269117</v>
      </c>
      <c r="C6" s="458">
        <v>232548</v>
      </c>
      <c r="D6" s="458">
        <v>36569</v>
      </c>
      <c r="E6" s="457">
        <v>858867</v>
      </c>
      <c r="F6" s="458">
        <v>751673</v>
      </c>
      <c r="G6" s="458">
        <v>107194</v>
      </c>
      <c r="H6" s="457">
        <v>3.2</v>
      </c>
      <c r="I6" s="763">
        <v>2.9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207559</v>
      </c>
      <c r="C7" s="612">
        <v>183522</v>
      </c>
      <c r="D7" s="612">
        <v>24037</v>
      </c>
      <c r="E7" s="601">
        <v>756142</v>
      </c>
      <c r="F7" s="612">
        <v>676052</v>
      </c>
      <c r="G7" s="612">
        <v>80090</v>
      </c>
      <c r="H7" s="947">
        <v>3.7</v>
      </c>
      <c r="I7" s="948">
        <v>3.3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212617</v>
      </c>
      <c r="C14" s="674">
        <f t="shared" ref="C14:D14" si="0">IF(ISBLANK(C5),"",C5)</f>
        <v>202000</v>
      </c>
      <c r="D14" s="669">
        <f t="shared" si="0"/>
        <v>10617</v>
      </c>
      <c r="F14" s="884">
        <f>A5</f>
        <v>2020</v>
      </c>
      <c r="G14" s="674">
        <f>IF(ISBLANK(E5),"",E5)</f>
        <v>704579</v>
      </c>
      <c r="H14" s="674">
        <f t="shared" ref="H14:I16" si="1">IF(ISBLANK(F5),"",F5)</f>
        <v>674976</v>
      </c>
      <c r="I14" s="669">
        <f t="shared" si="1"/>
        <v>29603</v>
      </c>
      <c r="J14" s="756"/>
      <c r="K14" s="884">
        <f>A5</f>
        <v>2020</v>
      </c>
      <c r="L14" s="674">
        <f>IF(ISBLANK(H5),"",H5)</f>
        <v>3.3</v>
      </c>
      <c r="M14" s="669">
        <f>IF(ISBLANK(I5),"",I5)</f>
        <v>2.8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269117</v>
      </c>
      <c r="C15" s="879">
        <f t="shared" si="3"/>
        <v>232548</v>
      </c>
      <c r="D15" s="886">
        <f t="shared" si="3"/>
        <v>36569</v>
      </c>
      <c r="F15" s="890">
        <f t="shared" ref="F15:F16" si="4">A6</f>
        <v>2021</v>
      </c>
      <c r="G15" s="853">
        <f t="shared" ref="G15:G16" si="5">IF(ISBLANK(E6),"",E6)</f>
        <v>858867</v>
      </c>
      <c r="H15" s="853">
        <f t="shared" si="1"/>
        <v>751673</v>
      </c>
      <c r="I15" s="670">
        <f t="shared" si="1"/>
        <v>107194</v>
      </c>
      <c r="J15" s="211"/>
      <c r="K15" s="890">
        <f t="shared" ref="K15:K16" si="6">A6</f>
        <v>2021</v>
      </c>
      <c r="L15" s="853">
        <f t="shared" ref="L15:M16" si="7">IF(ISBLANK(H6),"",H6)</f>
        <v>3.2</v>
      </c>
      <c r="M15" s="670">
        <f t="shared" si="7"/>
        <v>2.9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207559</v>
      </c>
      <c r="C16" s="888">
        <f t="shared" si="3"/>
        <v>183522</v>
      </c>
      <c r="D16" s="889">
        <f t="shared" si="3"/>
        <v>24037</v>
      </c>
      <c r="F16" s="891">
        <f t="shared" si="4"/>
        <v>2022</v>
      </c>
      <c r="G16" s="676">
        <f t="shared" si="5"/>
        <v>756142</v>
      </c>
      <c r="H16" s="676">
        <f t="shared" si="1"/>
        <v>676052</v>
      </c>
      <c r="I16" s="671">
        <f t="shared" si="1"/>
        <v>80090</v>
      </c>
      <c r="J16" s="211"/>
      <c r="K16" s="891">
        <f t="shared" si="6"/>
        <v>2022</v>
      </c>
      <c r="L16" s="676">
        <f t="shared" si="7"/>
        <v>3.7</v>
      </c>
      <c r="M16" s="671">
        <f t="shared" si="7"/>
        <v>3.3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212617</v>
      </c>
      <c r="C22" s="674">
        <f t="shared" ref="C22:D22" si="8">IF(ISBLANK(C5),"",C5)</f>
        <v>202000</v>
      </c>
      <c r="D22" s="669">
        <f t="shared" si="8"/>
        <v>10617</v>
      </c>
      <c r="F22" s="884">
        <f>A5</f>
        <v>2020</v>
      </c>
      <c r="G22" s="674">
        <f>IF(ISBLANK(E5),"",E5)</f>
        <v>704579</v>
      </c>
      <c r="H22" s="674">
        <f t="shared" ref="H22:I24" si="9">IF(ISBLANK(F5),"",F5)</f>
        <v>674976</v>
      </c>
      <c r="I22" s="669">
        <f t="shared" si="9"/>
        <v>29603</v>
      </c>
      <c r="J22" s="756"/>
      <c r="K22" s="884">
        <f>A5</f>
        <v>2020</v>
      </c>
      <c r="L22" s="674">
        <f>IF(ISBLANK(H5),"",H5)</f>
        <v>3.3</v>
      </c>
      <c r="M22" s="669">
        <f>IF(ISBLANK(I5),"",I5)</f>
        <v>2.8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269117</v>
      </c>
      <c r="C23" s="853">
        <f t="shared" si="11"/>
        <v>232548</v>
      </c>
      <c r="D23" s="670">
        <f t="shared" si="11"/>
        <v>36569</v>
      </c>
      <c r="F23" s="890">
        <f t="shared" ref="F23:F24" si="12">A6</f>
        <v>2021</v>
      </c>
      <c r="G23" s="853">
        <f t="shared" ref="G23:G24" si="13">IF(ISBLANK(E6),"",E6)</f>
        <v>858867</v>
      </c>
      <c r="H23" s="853">
        <f t="shared" si="9"/>
        <v>751673</v>
      </c>
      <c r="I23" s="670">
        <f t="shared" si="9"/>
        <v>107194</v>
      </c>
      <c r="J23" s="211"/>
      <c r="K23" s="890">
        <f t="shared" ref="K23:K24" si="14">A6</f>
        <v>2021</v>
      </c>
      <c r="L23" s="853">
        <f t="shared" ref="L23:M24" si="15">IF(ISBLANK(H6),"",H6)</f>
        <v>3.2</v>
      </c>
      <c r="M23" s="670">
        <f t="shared" si="15"/>
        <v>2.9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207559</v>
      </c>
      <c r="C24" s="676">
        <f t="shared" si="11"/>
        <v>183522</v>
      </c>
      <c r="D24" s="671">
        <f t="shared" si="11"/>
        <v>24037</v>
      </c>
      <c r="F24" s="891">
        <f t="shared" si="12"/>
        <v>2022</v>
      </c>
      <c r="G24" s="676">
        <f t="shared" si="13"/>
        <v>756142</v>
      </c>
      <c r="H24" s="676">
        <f t="shared" si="9"/>
        <v>676052</v>
      </c>
      <c r="I24" s="671">
        <f t="shared" si="9"/>
        <v>80090</v>
      </c>
      <c r="J24" s="211"/>
      <c r="K24" s="891">
        <f t="shared" si="14"/>
        <v>2022</v>
      </c>
      <c r="L24" s="676">
        <f t="shared" si="15"/>
        <v>3.7</v>
      </c>
      <c r="M24" s="671">
        <f t="shared" si="15"/>
        <v>3.3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77</v>
      </c>
      <c r="C3" s="71">
        <v>29</v>
      </c>
      <c r="D3" s="71">
        <v>10.7</v>
      </c>
      <c r="F3" s="105" t="s">
        <v>537</v>
      </c>
      <c r="G3" s="97">
        <f>IF(ISBLANK(B3),"",B3)</f>
        <v>77</v>
      </c>
      <c r="H3" s="97">
        <f>IF(ISBLANK(B4),"",B4)</f>
        <v>92</v>
      </c>
      <c r="I3" s="97">
        <f>IF(ISBLANK(B5),"",B5)</f>
        <v>129</v>
      </c>
      <c r="J3" s="365"/>
    </row>
    <row r="4" spans="1:12" x14ac:dyDescent="0.25">
      <c r="A4" s="286">
        <v>2021</v>
      </c>
      <c r="B4" s="214">
        <v>92</v>
      </c>
      <c r="C4" s="214">
        <v>40</v>
      </c>
      <c r="D4" s="214">
        <v>13.2</v>
      </c>
      <c r="F4" s="130" t="s">
        <v>538</v>
      </c>
      <c r="G4" s="98">
        <f>IF(ISBLANK(C3),"",C3)</f>
        <v>29</v>
      </c>
      <c r="H4" s="98">
        <f>IF(ISBLANK(C4),"",C4)</f>
        <v>40</v>
      </c>
      <c r="I4" s="98">
        <f>IF(ISBLANK(C5),"",C5)</f>
        <v>37</v>
      </c>
      <c r="J4" s="365"/>
    </row>
    <row r="5" spans="1:12" x14ac:dyDescent="0.25">
      <c r="A5" s="218">
        <v>2022</v>
      </c>
      <c r="B5" s="168">
        <v>129</v>
      </c>
      <c r="C5" s="168">
        <v>37</v>
      </c>
      <c r="D5" s="168">
        <v>16.8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77</v>
      </c>
      <c r="H8" s="97">
        <f>IF(ISBLANK(B4),"",B4)</f>
        <v>92</v>
      </c>
      <c r="I8" s="97">
        <f>IF(ISBLANK(B5),"",B5)</f>
        <v>129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29</v>
      </c>
      <c r="H9" s="98">
        <f>IF(ISBLANK(C4),"",C4)</f>
        <v>40</v>
      </c>
      <c r="I9" s="98">
        <f>IF(ISBLANK(C5),"",C5)</f>
        <v>37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10.7</v>
      </c>
      <c r="H13" s="132">
        <f>IF(ISBLANK(D4),"",D4)</f>
        <v>13.2</v>
      </c>
      <c r="I13" s="132">
        <f>IF(ISBLANK(D5),"",D5)</f>
        <v>16.8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513</v>
      </c>
      <c r="C4" s="110">
        <v>554</v>
      </c>
      <c r="E4" s="29" t="s">
        <v>540</v>
      </c>
      <c r="F4" s="163">
        <f>B4/($B$22+$C$22)*100</f>
        <v>2.0424413743679577</v>
      </c>
      <c r="G4" s="163">
        <f>C4/($B$22+$C$22)*100</f>
        <v>2.2056774296293349</v>
      </c>
      <c r="J4" s="29" t="s">
        <v>540</v>
      </c>
      <c r="K4" s="163">
        <f>G4</f>
        <v>2.2056774296293349</v>
      </c>
    </row>
    <row r="5" spans="1:11" x14ac:dyDescent="0.25">
      <c r="A5" s="202" t="s">
        <v>541</v>
      </c>
      <c r="B5" s="212">
        <v>522</v>
      </c>
      <c r="C5" s="160">
        <v>581</v>
      </c>
      <c r="E5" s="29" t="s">
        <v>541</v>
      </c>
      <c r="F5" s="163">
        <f t="shared" ref="F5:G21" si="0">B5/($B$22+$C$22)*100</f>
        <v>2.0782736791814309</v>
      </c>
      <c r="G5" s="163">
        <f t="shared" si="0"/>
        <v>2.3131743440697536</v>
      </c>
      <c r="J5" s="29" t="s">
        <v>541</v>
      </c>
      <c r="K5" s="163">
        <f t="shared" ref="K5:K21" si="1">G5</f>
        <v>2.3131743440697536</v>
      </c>
    </row>
    <row r="6" spans="1:11" x14ac:dyDescent="0.25">
      <c r="A6" s="202" t="s">
        <v>542</v>
      </c>
      <c r="B6" s="212">
        <v>542</v>
      </c>
      <c r="C6" s="160">
        <v>589</v>
      </c>
      <c r="E6" s="29" t="s">
        <v>542</v>
      </c>
      <c r="F6" s="163">
        <f t="shared" si="0"/>
        <v>2.1579010232113709</v>
      </c>
      <c r="G6" s="163">
        <f t="shared" si="0"/>
        <v>2.3450252816817296</v>
      </c>
      <c r="J6" s="29" t="s">
        <v>542</v>
      </c>
      <c r="K6" s="163">
        <f t="shared" si="1"/>
        <v>2.3450252816817296</v>
      </c>
    </row>
    <row r="7" spans="1:11" x14ac:dyDescent="0.25">
      <c r="A7" s="202" t="s">
        <v>543</v>
      </c>
      <c r="B7" s="212">
        <v>624</v>
      </c>
      <c r="C7" s="160">
        <v>648</v>
      </c>
      <c r="E7" s="29" t="s">
        <v>543</v>
      </c>
      <c r="F7" s="163">
        <f t="shared" si="0"/>
        <v>2.4843731337341244</v>
      </c>
      <c r="G7" s="163">
        <f t="shared" si="0"/>
        <v>2.5799259465700519</v>
      </c>
      <c r="J7" s="29" t="s">
        <v>543</v>
      </c>
      <c r="K7" s="163">
        <f t="shared" si="1"/>
        <v>2.5799259465700519</v>
      </c>
    </row>
    <row r="8" spans="1:11" x14ac:dyDescent="0.25">
      <c r="A8" s="202" t="s">
        <v>544</v>
      </c>
      <c r="B8" s="212">
        <v>608</v>
      </c>
      <c r="C8" s="160">
        <v>682</v>
      </c>
      <c r="E8" s="29" t="s">
        <v>544</v>
      </c>
      <c r="F8" s="163">
        <f t="shared" si="0"/>
        <v>2.4206712585101724</v>
      </c>
      <c r="G8" s="163">
        <f t="shared" si="0"/>
        <v>2.7152924314209499</v>
      </c>
      <c r="J8" s="29" t="s">
        <v>544</v>
      </c>
      <c r="K8" s="163">
        <f t="shared" si="1"/>
        <v>2.7152924314209499</v>
      </c>
    </row>
    <row r="9" spans="1:11" x14ac:dyDescent="0.25">
      <c r="A9" s="202" t="s">
        <v>545</v>
      </c>
      <c r="B9" s="212">
        <v>645</v>
      </c>
      <c r="C9" s="160">
        <v>672</v>
      </c>
      <c r="E9" s="29" t="s">
        <v>545</v>
      </c>
      <c r="F9" s="163">
        <f t="shared" si="0"/>
        <v>2.5679818449655611</v>
      </c>
      <c r="G9" s="163">
        <f t="shared" si="0"/>
        <v>2.6754787594059799</v>
      </c>
      <c r="J9" s="29" t="s">
        <v>545</v>
      </c>
      <c r="K9" s="163">
        <f t="shared" si="1"/>
        <v>2.6754787594059799</v>
      </c>
    </row>
    <row r="10" spans="1:11" x14ac:dyDescent="0.25">
      <c r="A10" s="202" t="s">
        <v>546</v>
      </c>
      <c r="B10" s="212">
        <v>639</v>
      </c>
      <c r="C10" s="160">
        <v>733</v>
      </c>
      <c r="E10" s="29" t="s">
        <v>546</v>
      </c>
      <c r="F10" s="163">
        <f t="shared" si="0"/>
        <v>2.5440936417565791</v>
      </c>
      <c r="G10" s="163">
        <f t="shared" si="0"/>
        <v>2.9183421586972966</v>
      </c>
      <c r="J10" s="29" t="s">
        <v>546</v>
      </c>
      <c r="K10" s="163">
        <f t="shared" si="1"/>
        <v>2.9183421586972966</v>
      </c>
    </row>
    <row r="11" spans="1:11" x14ac:dyDescent="0.25">
      <c r="A11" s="202" t="s">
        <v>547</v>
      </c>
      <c r="B11" s="212">
        <v>730</v>
      </c>
      <c r="C11" s="160">
        <v>781</v>
      </c>
      <c r="E11" s="29" t="s">
        <v>547</v>
      </c>
      <c r="F11" s="163">
        <f t="shared" si="0"/>
        <v>2.9063980570928059</v>
      </c>
      <c r="G11" s="163">
        <f t="shared" si="0"/>
        <v>3.1094477843691526</v>
      </c>
      <c r="J11" s="29" t="s">
        <v>547</v>
      </c>
      <c r="K11" s="163">
        <f t="shared" si="1"/>
        <v>3.1094477843691526</v>
      </c>
    </row>
    <row r="12" spans="1:11" x14ac:dyDescent="0.25">
      <c r="A12" s="202" t="s">
        <v>548</v>
      </c>
      <c r="B12" s="212">
        <v>837</v>
      </c>
      <c r="C12" s="160">
        <v>853</v>
      </c>
      <c r="E12" s="29" t="s">
        <v>548</v>
      </c>
      <c r="F12" s="163">
        <f t="shared" si="0"/>
        <v>3.3324043476529841</v>
      </c>
      <c r="G12" s="163">
        <f t="shared" si="0"/>
        <v>3.3961062228769356</v>
      </c>
      <c r="J12" s="29" t="s">
        <v>548</v>
      </c>
      <c r="K12" s="163">
        <f t="shared" si="1"/>
        <v>3.3961062228769356</v>
      </c>
    </row>
    <row r="13" spans="1:11" x14ac:dyDescent="0.25">
      <c r="A13" s="202" t="s">
        <v>549</v>
      </c>
      <c r="B13" s="212">
        <v>913</v>
      </c>
      <c r="C13" s="160">
        <v>842</v>
      </c>
      <c r="E13" s="29" t="s">
        <v>549</v>
      </c>
      <c r="F13" s="163">
        <f t="shared" si="0"/>
        <v>3.6349882549667556</v>
      </c>
      <c r="G13" s="163">
        <f t="shared" si="0"/>
        <v>3.3523111836604689</v>
      </c>
      <c r="J13" s="29" t="s">
        <v>549</v>
      </c>
      <c r="K13" s="163">
        <f t="shared" si="1"/>
        <v>3.3523111836604689</v>
      </c>
    </row>
    <row r="14" spans="1:11" x14ac:dyDescent="0.25">
      <c r="A14" s="202" t="s">
        <v>550</v>
      </c>
      <c r="B14" s="212">
        <v>880</v>
      </c>
      <c r="C14" s="160">
        <v>820</v>
      </c>
      <c r="E14" s="29" t="s">
        <v>550</v>
      </c>
      <c r="F14" s="163">
        <f t="shared" si="0"/>
        <v>3.5036031373173548</v>
      </c>
      <c r="G14" s="163">
        <f t="shared" si="0"/>
        <v>3.2647211052275353</v>
      </c>
      <c r="J14" s="29" t="s">
        <v>550</v>
      </c>
      <c r="K14" s="163">
        <f t="shared" si="1"/>
        <v>3.2647211052275353</v>
      </c>
    </row>
    <row r="15" spans="1:11" x14ac:dyDescent="0.25">
      <c r="A15" s="202" t="s">
        <v>551</v>
      </c>
      <c r="B15" s="212">
        <v>910</v>
      </c>
      <c r="C15" s="160">
        <v>858</v>
      </c>
      <c r="E15" s="29" t="s">
        <v>551</v>
      </c>
      <c r="F15" s="163">
        <f t="shared" si="0"/>
        <v>3.6230441533622648</v>
      </c>
      <c r="G15" s="163">
        <f t="shared" si="0"/>
        <v>3.4160130588844204</v>
      </c>
      <c r="J15" s="29" t="s">
        <v>551</v>
      </c>
      <c r="K15" s="163">
        <f t="shared" si="1"/>
        <v>3.4160130588844204</v>
      </c>
    </row>
    <row r="16" spans="1:11" x14ac:dyDescent="0.25">
      <c r="A16" s="202" t="s">
        <v>552</v>
      </c>
      <c r="B16" s="212">
        <v>1025</v>
      </c>
      <c r="C16" s="160">
        <v>873</v>
      </c>
      <c r="E16" s="29" t="s">
        <v>552</v>
      </c>
      <c r="F16" s="163">
        <f t="shared" si="0"/>
        <v>4.0809013815344191</v>
      </c>
      <c r="G16" s="163">
        <f t="shared" si="0"/>
        <v>3.4757335669068761</v>
      </c>
      <c r="J16" s="29" t="s">
        <v>552</v>
      </c>
      <c r="K16" s="163">
        <f t="shared" si="1"/>
        <v>3.4757335669068761</v>
      </c>
    </row>
    <row r="17" spans="1:11" x14ac:dyDescent="0.25">
      <c r="A17" s="202" t="s">
        <v>553</v>
      </c>
      <c r="B17" s="212">
        <v>1167</v>
      </c>
      <c r="C17" s="160">
        <v>973</v>
      </c>
      <c r="E17" s="29" t="s">
        <v>553</v>
      </c>
      <c r="F17" s="163">
        <f t="shared" si="0"/>
        <v>4.6462555241469925</v>
      </c>
      <c r="G17" s="163">
        <f t="shared" si="0"/>
        <v>3.8738702870565751</v>
      </c>
      <c r="J17" s="29" t="s">
        <v>553</v>
      </c>
      <c r="K17" s="163">
        <f t="shared" si="1"/>
        <v>3.8738702870565751</v>
      </c>
    </row>
    <row r="18" spans="1:11" x14ac:dyDescent="0.25">
      <c r="A18" s="202" t="s">
        <v>554</v>
      </c>
      <c r="B18" s="212">
        <v>997</v>
      </c>
      <c r="C18" s="160">
        <v>756</v>
      </c>
      <c r="E18" s="29" t="s">
        <v>554</v>
      </c>
      <c r="F18" s="163">
        <f t="shared" si="0"/>
        <v>3.9694230998925031</v>
      </c>
      <c r="G18" s="163">
        <f t="shared" si="0"/>
        <v>3.0099136043317274</v>
      </c>
      <c r="J18" s="29" t="s">
        <v>554</v>
      </c>
      <c r="K18" s="163">
        <f t="shared" si="1"/>
        <v>3.0099136043317274</v>
      </c>
    </row>
    <row r="19" spans="1:11" x14ac:dyDescent="0.25">
      <c r="A19" s="202" t="s">
        <v>555</v>
      </c>
      <c r="B19" s="212">
        <v>551</v>
      </c>
      <c r="C19" s="160">
        <v>407</v>
      </c>
      <c r="E19" s="29" t="s">
        <v>555</v>
      </c>
      <c r="F19" s="163">
        <f t="shared" si="0"/>
        <v>2.1937333280248437</v>
      </c>
      <c r="G19" s="163">
        <f t="shared" si="0"/>
        <v>1.6204164510092767</v>
      </c>
      <c r="J19" s="29" t="s">
        <v>555</v>
      </c>
      <c r="K19" s="163">
        <f t="shared" si="1"/>
        <v>1.6204164510092767</v>
      </c>
    </row>
    <row r="20" spans="1:11" x14ac:dyDescent="0.25">
      <c r="A20" s="202" t="s">
        <v>556</v>
      </c>
      <c r="B20" s="212">
        <v>491</v>
      </c>
      <c r="C20" s="160">
        <v>350</v>
      </c>
      <c r="E20" s="29" t="s">
        <v>556</v>
      </c>
      <c r="F20" s="163">
        <f t="shared" si="0"/>
        <v>1.9548512959350242</v>
      </c>
      <c r="G20" s="163">
        <f t="shared" si="0"/>
        <v>1.3934785205239479</v>
      </c>
      <c r="J20" s="29" t="s">
        <v>556</v>
      </c>
      <c r="K20" s="163">
        <f t="shared" si="1"/>
        <v>1.3934785205239479</v>
      </c>
    </row>
    <row r="21" spans="1:11" x14ac:dyDescent="0.25">
      <c r="A21" s="203" t="s">
        <v>557</v>
      </c>
      <c r="B21" s="72">
        <v>318</v>
      </c>
      <c r="C21" s="111">
        <v>233</v>
      </c>
      <c r="E21" s="31" t="s">
        <v>557</v>
      </c>
      <c r="F21" s="163">
        <f t="shared" si="0"/>
        <v>1.2660747700760442</v>
      </c>
      <c r="G21" s="163">
        <f t="shared" si="0"/>
        <v>0.92765855794879959</v>
      </c>
      <c r="J21" s="31" t="s">
        <v>557</v>
      </c>
      <c r="K21" s="210">
        <f t="shared" si="1"/>
        <v>0.92765855794879959</v>
      </c>
    </row>
    <row r="22" spans="1:11" x14ac:dyDescent="0.25">
      <c r="A22" s="309" t="s">
        <v>16</v>
      </c>
      <c r="B22" s="121">
        <f>SUM(B4:B21)</f>
        <v>12912</v>
      </c>
      <c r="C22" s="124">
        <f>SUM(C4:C21)</f>
        <v>12205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1015</v>
      </c>
      <c r="C3" s="110">
        <v>1023</v>
      </c>
      <c r="E3" s="297" t="s">
        <v>709</v>
      </c>
      <c r="F3" s="71">
        <v>49.69</v>
      </c>
      <c r="G3" s="71">
        <v>55.24</v>
      </c>
      <c r="K3" s="122" t="s">
        <v>16</v>
      </c>
      <c r="L3" s="71">
        <v>2.95</v>
      </c>
      <c r="M3" s="71">
        <v>2.64</v>
      </c>
    </row>
    <row r="4" spans="1:16" x14ac:dyDescent="0.25">
      <c r="A4" s="202" t="s">
        <v>704</v>
      </c>
      <c r="B4" s="212">
        <v>1043</v>
      </c>
      <c r="C4" s="160">
        <v>1364</v>
      </c>
      <c r="E4" s="298" t="s">
        <v>710</v>
      </c>
      <c r="F4" s="214">
        <v>41.41</v>
      </c>
      <c r="G4" s="214">
        <v>35.43</v>
      </c>
      <c r="K4" s="215" t="s">
        <v>212</v>
      </c>
      <c r="L4" s="214">
        <v>2.67</v>
      </c>
      <c r="M4" s="214">
        <v>2.34</v>
      </c>
      <c r="N4" s="211"/>
    </row>
    <row r="5" spans="1:16" x14ac:dyDescent="0.25">
      <c r="A5" s="202" t="s">
        <v>705</v>
      </c>
      <c r="B5" s="212">
        <v>641</v>
      </c>
      <c r="C5" s="160">
        <v>953</v>
      </c>
      <c r="E5" s="298" t="s">
        <v>711</v>
      </c>
      <c r="F5" s="214">
        <v>7.74</v>
      </c>
      <c r="G5" s="214">
        <v>7.49</v>
      </c>
      <c r="K5" s="123" t="s">
        <v>213</v>
      </c>
      <c r="L5" s="73">
        <v>3.15</v>
      </c>
      <c r="M5" s="73">
        <v>2.85</v>
      </c>
      <c r="N5" s="211"/>
    </row>
    <row r="6" spans="1:16" x14ac:dyDescent="0.25">
      <c r="A6" s="202" t="s">
        <v>706</v>
      </c>
      <c r="B6" s="212">
        <v>622</v>
      </c>
      <c r="C6" s="160">
        <v>1038</v>
      </c>
      <c r="E6" s="298" t="s">
        <v>712</v>
      </c>
      <c r="F6" s="214">
        <v>1.04</v>
      </c>
      <c r="G6" s="214">
        <v>1.55</v>
      </c>
      <c r="K6" s="226"/>
      <c r="L6" s="164"/>
      <c r="M6" s="211"/>
    </row>
    <row r="7" spans="1:16" x14ac:dyDescent="0.25">
      <c r="A7" s="202" t="s">
        <v>707</v>
      </c>
      <c r="B7" s="212">
        <v>264</v>
      </c>
      <c r="C7" s="160">
        <v>613</v>
      </c>
      <c r="E7" s="299" t="s">
        <v>713</v>
      </c>
      <c r="F7" s="73">
        <v>0.13</v>
      </c>
      <c r="G7" s="73">
        <v>0.3</v>
      </c>
      <c r="K7" s="227"/>
      <c r="L7" s="211"/>
      <c r="M7" s="211"/>
    </row>
    <row r="8" spans="1:16" x14ac:dyDescent="0.25">
      <c r="A8" s="203" t="s">
        <v>708</v>
      </c>
      <c r="B8" s="72">
        <v>185</v>
      </c>
      <c r="C8" s="111">
        <v>558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18.435754189944134</v>
      </c>
      <c r="C13" s="301">
        <f>B3/SUM(B3:B8)*100</f>
        <v>26.923076923076923</v>
      </c>
      <c r="E13" s="217" t="s">
        <v>836</v>
      </c>
      <c r="F13" s="289">
        <f>IF(ISBLANK(F3),"",F3)</f>
        <v>49.69</v>
      </c>
      <c r="G13" s="289">
        <f>IF(ISBLANK(G3),"",G3)</f>
        <v>55.24</v>
      </c>
    </row>
    <row r="14" spans="1:16" x14ac:dyDescent="0.25">
      <c r="A14" s="220" t="s">
        <v>825</v>
      </c>
      <c r="B14" s="305">
        <f>C4/SUM(C3:C8)*100</f>
        <v>24.581005586592177</v>
      </c>
      <c r="C14" s="302">
        <f>B4/SUM(B3:B8)*100</f>
        <v>27.665782493368702</v>
      </c>
      <c r="E14" s="286" t="s">
        <v>837</v>
      </c>
      <c r="F14" s="290">
        <f t="shared" ref="F14:G17" si="0">IF(ISBLANK(F4),"",F4)</f>
        <v>41.41</v>
      </c>
      <c r="G14" s="290">
        <f t="shared" si="0"/>
        <v>35.43</v>
      </c>
    </row>
    <row r="15" spans="1:16" x14ac:dyDescent="0.25">
      <c r="A15" s="220" t="s">
        <v>826</v>
      </c>
      <c r="B15" s="305">
        <f>C5/SUM(C3:C8)*100</f>
        <v>17.174265633447469</v>
      </c>
      <c r="C15" s="302">
        <f>B5/SUM(B3:B8)*100</f>
        <v>17.0026525198939</v>
      </c>
      <c r="E15" s="286" t="s">
        <v>838</v>
      </c>
      <c r="F15" s="290">
        <f t="shared" si="0"/>
        <v>7.74</v>
      </c>
      <c r="G15" s="290">
        <f t="shared" si="0"/>
        <v>7.49</v>
      </c>
    </row>
    <row r="16" spans="1:16" x14ac:dyDescent="0.25">
      <c r="A16" s="220" t="s">
        <v>827</v>
      </c>
      <c r="B16" s="305">
        <f>C6/SUM(C3:C8)*100</f>
        <v>18.706073166336274</v>
      </c>
      <c r="C16" s="302">
        <f>B6/SUM(B3:B8)*100</f>
        <v>16.49867374005305</v>
      </c>
      <c r="E16" s="286" t="s">
        <v>839</v>
      </c>
      <c r="F16" s="290">
        <f t="shared" si="0"/>
        <v>1.04</v>
      </c>
      <c r="G16" s="290">
        <f t="shared" si="0"/>
        <v>1.55</v>
      </c>
    </row>
    <row r="17" spans="1:18" x14ac:dyDescent="0.25">
      <c r="A17" s="220" t="s">
        <v>828</v>
      </c>
      <c r="B17" s="305">
        <f>C7/SUM(C3:C8)*100</f>
        <v>11.047035501892232</v>
      </c>
      <c r="C17" s="302">
        <f>B7/SUM(B3:B8)*100</f>
        <v>7.0026525198938998</v>
      </c>
      <c r="E17" s="219" t="s">
        <v>840</v>
      </c>
      <c r="F17" s="291">
        <f t="shared" si="0"/>
        <v>0.13</v>
      </c>
      <c r="G17" s="291">
        <f t="shared" si="0"/>
        <v>0.3</v>
      </c>
    </row>
    <row r="18" spans="1:18" x14ac:dyDescent="0.25">
      <c r="A18" s="221" t="s">
        <v>829</v>
      </c>
      <c r="B18" s="306">
        <f>C8/SUM(C3:C8)*100</f>
        <v>10.05586592178771</v>
      </c>
      <c r="C18" s="303">
        <f>B8/SUM(B3:B8)*100</f>
        <v>4.9071618037135281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18.435754189944134</v>
      </c>
      <c r="C22" s="301">
        <f>C13</f>
        <v>26.923076923076923</v>
      </c>
    </row>
    <row r="23" spans="1:18" x14ac:dyDescent="0.25">
      <c r="A23" s="220" t="s">
        <v>831</v>
      </c>
      <c r="B23" s="305">
        <f t="shared" ref="B23:C27" si="1">B14</f>
        <v>24.581005586592177</v>
      </c>
      <c r="C23" s="302">
        <f t="shared" si="1"/>
        <v>27.665782493368702</v>
      </c>
    </row>
    <row r="24" spans="1:18" x14ac:dyDescent="0.25">
      <c r="A24" s="307" t="s">
        <v>832</v>
      </c>
      <c r="B24" s="305">
        <f t="shared" si="1"/>
        <v>17.174265633447469</v>
      </c>
      <c r="C24" s="302">
        <f t="shared" si="1"/>
        <v>17.0026525198939</v>
      </c>
    </row>
    <row r="25" spans="1:18" x14ac:dyDescent="0.25">
      <c r="A25" s="220" t="s">
        <v>833</v>
      </c>
      <c r="B25" s="305">
        <f t="shared" si="1"/>
        <v>18.706073166336274</v>
      </c>
      <c r="C25" s="302">
        <f t="shared" si="1"/>
        <v>16.49867374005305</v>
      </c>
    </row>
    <row r="26" spans="1:18" x14ac:dyDescent="0.25">
      <c r="A26" s="220" t="s">
        <v>834</v>
      </c>
      <c r="B26" s="305">
        <f t="shared" si="1"/>
        <v>11.047035501892232</v>
      </c>
      <c r="C26" s="302">
        <f t="shared" si="1"/>
        <v>7.0026525198938998</v>
      </c>
    </row>
    <row r="27" spans="1:18" x14ac:dyDescent="0.25">
      <c r="A27" s="308" t="s">
        <v>835</v>
      </c>
      <c r="B27" s="306">
        <f t="shared" si="1"/>
        <v>10.05586592178771</v>
      </c>
      <c r="C27" s="303">
        <f t="shared" si="1"/>
        <v>4.9071618037135281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1374</v>
      </c>
      <c r="C34" s="110">
        <v>1312</v>
      </c>
      <c r="E34" s="297" t="s">
        <v>709</v>
      </c>
      <c r="F34" s="71">
        <v>55.24</v>
      </c>
      <c r="G34" s="211"/>
      <c r="K34" s="122" t="s">
        <v>16</v>
      </c>
      <c r="L34" s="71">
        <v>2.64</v>
      </c>
      <c r="M34" s="211"/>
    </row>
    <row r="35" spans="1:16" x14ac:dyDescent="0.25">
      <c r="A35" s="202" t="s">
        <v>704</v>
      </c>
      <c r="B35" s="212">
        <v>1096</v>
      </c>
      <c r="C35" s="160">
        <v>1482</v>
      </c>
      <c r="E35" s="298" t="s">
        <v>710</v>
      </c>
      <c r="F35" s="214">
        <v>35.43</v>
      </c>
      <c r="G35" s="211"/>
      <c r="K35" s="215" t="s">
        <v>212</v>
      </c>
      <c r="L35" s="214">
        <v>2.34</v>
      </c>
      <c r="M35" s="211"/>
      <c r="N35" s="29" t="s">
        <v>876</v>
      </c>
    </row>
    <row r="36" spans="1:16" x14ac:dyDescent="0.25">
      <c r="A36" s="202" t="s">
        <v>705</v>
      </c>
      <c r="B36" s="212">
        <v>668</v>
      </c>
      <c r="C36" s="160">
        <v>992</v>
      </c>
      <c r="E36" s="298" t="s">
        <v>711</v>
      </c>
      <c r="F36" s="214">
        <v>7.49</v>
      </c>
      <c r="G36" s="211"/>
      <c r="K36" s="123" t="s">
        <v>213</v>
      </c>
      <c r="L36" s="73">
        <v>2.85</v>
      </c>
      <c r="M36" s="211"/>
      <c r="N36" s="288">
        <v>2022</v>
      </c>
    </row>
    <row r="37" spans="1:16" x14ac:dyDescent="0.25">
      <c r="A37" s="202" t="s">
        <v>706</v>
      </c>
      <c r="B37" s="212">
        <v>505</v>
      </c>
      <c r="C37" s="160">
        <v>852</v>
      </c>
      <c r="E37" s="298" t="s">
        <v>712</v>
      </c>
      <c r="F37" s="214">
        <v>1.55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185</v>
      </c>
      <c r="C38" s="160">
        <v>472</v>
      </c>
      <c r="E38" s="299" t="s">
        <v>713</v>
      </c>
      <c r="F38" s="73">
        <v>0.3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109</v>
      </c>
      <c r="C39" s="111">
        <v>415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23.74660633484163</v>
      </c>
      <c r="C44" s="301">
        <f>B34/SUM(B34:B39)*100</f>
        <v>34.899669799339598</v>
      </c>
      <c r="E44" s="217" t="s">
        <v>836</v>
      </c>
      <c r="F44" s="289">
        <f>IF(ISBLANK(F34),"",F34)</f>
        <v>55.24</v>
      </c>
    </row>
    <row r="45" spans="1:16" x14ac:dyDescent="0.25">
      <c r="A45" s="220" t="s">
        <v>825</v>
      </c>
      <c r="B45" s="305">
        <f>C35/SUM(C34:C39)*100</f>
        <v>26.823529411764707</v>
      </c>
      <c r="C45" s="302">
        <f>B35/SUM(B34:B39)*100</f>
        <v>27.838455676911355</v>
      </c>
      <c r="E45" s="286" t="s">
        <v>837</v>
      </c>
      <c r="F45" s="290">
        <f t="shared" ref="F45:F48" si="2">IF(ISBLANK(F35),"",F35)</f>
        <v>35.43</v>
      </c>
    </row>
    <row r="46" spans="1:16" x14ac:dyDescent="0.25">
      <c r="A46" s="220" t="s">
        <v>826</v>
      </c>
      <c r="B46" s="305">
        <f>C36/SUM(C34:C39)*100</f>
        <v>17.95475113122172</v>
      </c>
      <c r="C46" s="302">
        <f>B36/SUM(B34:B39)*100</f>
        <v>16.967233934467867</v>
      </c>
      <c r="E46" s="286" t="s">
        <v>838</v>
      </c>
      <c r="F46" s="290">
        <f t="shared" si="2"/>
        <v>7.49</v>
      </c>
    </row>
    <row r="47" spans="1:16" x14ac:dyDescent="0.25">
      <c r="A47" s="220" t="s">
        <v>827</v>
      </c>
      <c r="B47" s="305">
        <f>C37/SUM(C34:C39)*100</f>
        <v>15.420814479638009</v>
      </c>
      <c r="C47" s="302">
        <f>B37/SUM(B34:B39)*100</f>
        <v>12.827025654051308</v>
      </c>
      <c r="E47" s="286" t="s">
        <v>839</v>
      </c>
      <c r="F47" s="290">
        <f t="shared" si="2"/>
        <v>1.55</v>
      </c>
    </row>
    <row r="48" spans="1:16" x14ac:dyDescent="0.25">
      <c r="A48" s="220" t="s">
        <v>828</v>
      </c>
      <c r="B48" s="305">
        <f>C38/SUM(C34:C39)*100</f>
        <v>8.5429864253393664</v>
      </c>
      <c r="C48" s="302">
        <f>B38/SUM(B34:B39)*100</f>
        <v>4.6990093980187959</v>
      </c>
      <c r="E48" s="219" t="s">
        <v>840</v>
      </c>
      <c r="F48" s="291">
        <f t="shared" si="2"/>
        <v>0.3</v>
      </c>
    </row>
    <row r="49" spans="1:3" x14ac:dyDescent="0.25">
      <c r="A49" s="221" t="s">
        <v>829</v>
      </c>
      <c r="B49" s="306">
        <f>C39/SUM(C34:C39)*100</f>
        <v>7.5113122171945701</v>
      </c>
      <c r="C49" s="303">
        <f>B39/SUM(B34:B39)*100</f>
        <v>2.7686055372110743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23.74660633484163</v>
      </c>
      <c r="C53" s="301">
        <f>C44</f>
        <v>34.899669799339598</v>
      </c>
    </row>
    <row r="54" spans="1:3" x14ac:dyDescent="0.25">
      <c r="A54" s="220" t="s">
        <v>831</v>
      </c>
      <c r="B54" s="305">
        <f t="shared" ref="B54:C54" si="3">B45</f>
        <v>26.823529411764707</v>
      </c>
      <c r="C54" s="302">
        <f t="shared" si="3"/>
        <v>27.838455676911355</v>
      </c>
    </row>
    <row r="55" spans="1:3" x14ac:dyDescent="0.25">
      <c r="A55" s="307" t="s">
        <v>832</v>
      </c>
      <c r="B55" s="305">
        <f t="shared" ref="B55:C55" si="4">B46</f>
        <v>17.95475113122172</v>
      </c>
      <c r="C55" s="302">
        <f t="shared" si="4"/>
        <v>16.967233934467867</v>
      </c>
    </row>
    <row r="56" spans="1:3" x14ac:dyDescent="0.25">
      <c r="A56" s="220" t="s">
        <v>833</v>
      </c>
      <c r="B56" s="305">
        <f t="shared" ref="B56:C56" si="5">B47</f>
        <v>15.420814479638009</v>
      </c>
      <c r="C56" s="302">
        <f t="shared" si="5"/>
        <v>12.827025654051308</v>
      </c>
    </row>
    <row r="57" spans="1:3" x14ac:dyDescent="0.25">
      <c r="A57" s="220" t="s">
        <v>834</v>
      </c>
      <c r="B57" s="305">
        <f t="shared" ref="B57:C57" si="6">B48</f>
        <v>8.5429864253393664</v>
      </c>
      <c r="C57" s="302">
        <f t="shared" si="6"/>
        <v>4.6990093980187959</v>
      </c>
    </row>
    <row r="58" spans="1:3" x14ac:dyDescent="0.25">
      <c r="A58" s="308" t="s">
        <v>835</v>
      </c>
      <c r="B58" s="306">
        <f t="shared" ref="B58:C58" si="7">B49</f>
        <v>7.5113122171945701</v>
      </c>
      <c r="C58" s="303">
        <f t="shared" si="7"/>
        <v>2.7686055372110743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2024-04-25T06:20:09Z</dcterms:modified>
</cp:coreProperties>
</file>